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0.0.61.200\各課共通\環境整備課\環境下水道係\000.新テラ\01調査報告関係\H31報告関係\20200127経営比較分析表\"/>
    </mc:Choice>
  </mc:AlternateContent>
  <xr:revisionPtr revIDLastSave="0" documentId="13_ncr:1_{DB886B4A-59E5-4D5B-B453-4FAEA09809BD}" xr6:coauthVersionLast="43" xr6:coauthVersionMax="43" xr10:uidLastSave="{00000000-0000-0000-0000-000000000000}"/>
  <workbookProtection workbookAlgorithmName="SHA-512" workbookHashValue="msbNXk8e2JajLRdRJ/7Ba4Cf1amUUJMnoj5R6Q0QfnRwjN7X77XM+TcGuibp2Q8zKtaR4IXpfbGbU6H8CRCPDg==" workbookSaltValue="UDzriwjE0MARdWL5CQeRrQ==" workbookSpinCount="100000" lockStructure="1"/>
  <bookViews>
    <workbookView xWindow="-120" yWindow="-120" windowWidth="29040" windowHeight="1599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AL8" i="4"/>
  <c r="I8" i="4"/>
  <c r="D10" i="5" l="1"/>
  <c r="C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<sst xmlns="http://schemas.openxmlformats.org/spreadsheetml/2006/main" count="228" uniqueCount="114">
  <si>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</si>
  <si>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</si>
  <si>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</si>
  <si>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</si>
  <si>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</si>
  <si>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</si>
  <si>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</si>
  <si>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</si>
  <si>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</si>
  <si>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</si>
  <si>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</si>
  <si>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</si>
  <si>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</si>
  <si>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</si>
  <si>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</si>
  <si>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</si>
  <si>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</si>
  <si>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</si>
  <si>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</si>
  <si>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</si>
  <si>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</si>
  <si>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</si>
  <si>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</si>
  <si>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</si>
  <si>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</si>
  <si>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</si>
  <si>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</si>
  <si>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</si>
  <si>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</si>
  <si>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</si>
  <si>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</si>
  <si>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</si>
  <si>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</si>
  <si>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</si>
  <si>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</si>
  <si>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</si>
  <si>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</si>
  <si>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</si>
  <si>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</si>
  <si>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</si>
  <si>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</si>
  <si>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</si>
  <si>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</si>
  <si>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</si>
  <si>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</si>
  <si>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</si>
  <si>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</si>
  <si>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</si>
  <si>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</si>
  <si>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</si>
  <si>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</si>
  <si>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</si>
  <si>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</si>
  <si>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</si>
  <si>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</si>
  <si>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</si>
  <si>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</si>
  <si>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</si>
  <si>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</si>
  <si>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</si>
  <si>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</si>
  <si>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</si>
  <si>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</si>
  <si>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</si>
  <si>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</si>
  <si>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</si>
  <si>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</si>
  <si>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</si>
  <si>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</si>
  <si>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</si>
  <si>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</si>
  <si>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</si>
  <si>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</si>
  <si>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</si>
  <si>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</si>
  <si>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</si>
  <si>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</si>
  <si>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</si>
  <si>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</si>
  <si>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</si>
  <si>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</si>
  <si>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</si>
  <si>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</si>
  <si>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</si>
  <si>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</si>
  <si>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</si>
  <si>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</si>
  <si>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</si>
  <si>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</si>
  <si>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</si>
  <si>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</si>
  <si>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</si>
  <si>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</si>
  <si>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</si>
  <si>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</si>
  <si>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</si>
  <si>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</si>
  <si>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</si>
  <si>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</si>
  <si>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</si>
  <si>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</si>
  <si>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</si>
  <si>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</si>
  <si>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</si>
  <si>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</si>
  <si>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</si>
  <si>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</si>
  <si>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</si>
  <si>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</si>
  <si>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</si>
  <si>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</si>
  <si>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農業集落排水事業は、明安処理区が昭和63年度の供用開始から令和元年度で31年が経過し、施設設備の老朽化が進み、維持経費が増加する傾向にある。
　平成28年度に実施した明安処理区の機能診断調査を基に平成30年度に施設更新の実施計画を策定、令和元年度以降には機能強化事業を行うことで計画的な施設管理、維持経費削減を検討している。
　また、有屋処理区についても明安処理区と同様に機能強化事業を行っていく予定である。
　さらに平成30年度に策定した経営戦略を基に、中長期的な経営分析を行い、令和元年10月から段階的に適正な料金水準に改定し、併せて加入促進を行うことで収益増加を図っていく。</t>
    <rPh sb="29" eb="31">
      <t>レイワ</t>
    </rPh>
    <rPh sb="31" eb="33">
      <t>ガンネン</t>
    </rPh>
    <rPh sb="33" eb="34">
      <t>ド</t>
    </rPh>
    <rPh sb="72" eb="74">
      <t>ヘイセイ</t>
    </rPh>
    <rPh sb="76" eb="78">
      <t>ネンド</t>
    </rPh>
    <rPh sb="79" eb="81">
      <t>ジッシ</t>
    </rPh>
    <rPh sb="118" eb="120">
      <t>レイワ</t>
    </rPh>
    <rPh sb="120" eb="122">
      <t>ガンネン</t>
    </rPh>
    <rPh sb="122" eb="123">
      <t>ド</t>
    </rPh>
    <rPh sb="123" eb="125">
      <t>イコウ</t>
    </rPh>
    <rPh sb="139" eb="142">
      <t>ケイカクテキ</t>
    </rPh>
    <rPh sb="143" eb="145">
      <t>シセツ</t>
    </rPh>
    <rPh sb="145" eb="147">
      <t>カンリ</t>
    </rPh>
    <rPh sb="216" eb="218">
      <t>サクテイ</t>
    </rPh>
    <rPh sb="225" eb="226">
      <t>モト</t>
    </rPh>
    <rPh sb="238" eb="239">
      <t>オコナ</t>
    </rPh>
    <rPh sb="241" eb="243">
      <t>レイワ</t>
    </rPh>
    <rPh sb="243" eb="245">
      <t>ガンネン</t>
    </rPh>
    <rPh sb="247" eb="248">
      <t>ガツ</t>
    </rPh>
    <phoneticPr fontId="4"/>
  </si>
  <si>
    <t>　農業集落排水会計は、現行料金では財源不足であり一般会計からの繰入金を経費に充てている状態である。収益的収支比率及び経費回収率共に低く、収益増加のために、農集への加入促進、使用料を令和元年１０月から段階的に適正水準となるよう改定を実施する。併せて収納対策を講じていく必要がある。
　また、農業集落排水処理施設（明安処理区、有屋処理区）及び管渠は、老朽化が進み維持経費が今後増加することが見込まれることから、平成28年度に実施した明安地区の機能診断調査を基に、機能強化事業による計画的な更新工事を実施していく。
　また、有屋地区について令和2年度までに機能診断調査を実施し、町の農業集落排水事業の最適整備構想を策定し、機能強化事業を活用し施設の補修や更新を実施していく。</t>
    <rPh sb="267" eb="269">
      <t>レイワ</t>
    </rPh>
    <rPh sb="270" eb="271">
      <t>ネン</t>
    </rPh>
    <phoneticPr fontId="4"/>
  </si>
  <si>
    <t>　農業集落排水施設は、明安処理区が昭和63年度、有屋処理区が平成6年度に供用開始しており、老朽化が進んでいるため、機能診断調査を行い更新計画を策定する必要がある。
　明安処理区は、平成30年度に更新実施計画を作成し、令和元年度から計画的に機能強化事業で管路補修、汚水桝更新、施設更新などを実施する。
　有屋地区は令和2年度までに機能診断調査を実施し、町の最適整備構想を策定し、機能強化事業に取組んでいく予定である。</t>
    <rPh sb="108" eb="109">
      <t>レイ</t>
    </rPh>
    <rPh sb="109" eb="110">
      <t>カズ</t>
    </rPh>
    <rPh sb="110" eb="111">
      <t>ゲン</t>
    </rPh>
    <rPh sb="111" eb="112">
      <t>ネン</t>
    </rPh>
    <rPh sb="115" eb="118">
      <t>ケイカクテキ</t>
    </rPh>
    <rPh sb="126" eb="128">
      <t>カンロ</t>
    </rPh>
    <rPh sb="128" eb="130">
      <t>ホシュウ</t>
    </rPh>
    <rPh sb="131" eb="134">
      <t>オスイマス</t>
    </rPh>
    <rPh sb="134" eb="136">
      <t>コウシン</t>
    </rPh>
    <rPh sb="156" eb="158">
      <t>レイワ</t>
    </rPh>
    <rPh sb="159" eb="160">
      <t>ネン</t>
    </rPh>
    <rPh sb="160" eb="161">
      <t>ド</t>
    </rPh>
    <rPh sb="175" eb="176">
      <t>マチ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</si>
</sst>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A79-47BF-9283-A7F8FB4EFDE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0.04</c:v>
                </c:pt>
              </c:numCache>
            </c:numRef>
          </c:val>
          <c:smooth val="0"/>
          <c:extLst>
            <c:ext xmlns:c16="http://schemas.microsoft.com/office/drawing/2014/chart" uri="{C3380CC4-5D6E-409C-BE32-E72D297353CC}">
              <c16:uniqueId val="{00000001-6A79-47BF-9283-A7F8FB4EFDE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63.1</c:v>
                </c:pt>
                <c:pt idx="1">
                  <c:v>62.52</c:v>
                </c:pt>
                <c:pt idx="2">
                  <c:v>61.22</c:v>
                </c:pt>
                <c:pt idx="3">
                  <c:v>62.81</c:v>
                </c:pt>
                <c:pt idx="4">
                  <c:v>69.61</c:v>
                </c:pt>
              </c:numCache>
            </c:numRef>
          </c:val>
          <c:extLst>
            <c:ext xmlns:c16="http://schemas.microsoft.com/office/drawing/2014/chart" uri="{C3380CC4-5D6E-409C-BE32-E72D297353CC}">
              <c16:uniqueId val="{00000000-D4BC-425F-B278-73EEEF96AF1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56.72</c:v>
                </c:pt>
              </c:numCache>
            </c:numRef>
          </c:val>
          <c:smooth val="0"/>
          <c:extLst>
            <c:ext xmlns:c16="http://schemas.microsoft.com/office/drawing/2014/chart" uri="{C3380CC4-5D6E-409C-BE32-E72D297353CC}">
              <c16:uniqueId val="{00000001-D4BC-425F-B278-73EEEF96AF1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89.94</c:v>
                </c:pt>
                <c:pt idx="1">
                  <c:v>91.16</c:v>
                </c:pt>
                <c:pt idx="2">
                  <c:v>90.14</c:v>
                </c:pt>
                <c:pt idx="3">
                  <c:v>90.15</c:v>
                </c:pt>
                <c:pt idx="4">
                  <c:v>90.49</c:v>
                </c:pt>
              </c:numCache>
            </c:numRef>
          </c:val>
          <c:extLst>
            <c:ext xmlns:c16="http://schemas.microsoft.com/office/drawing/2014/chart" uri="{C3380CC4-5D6E-409C-BE32-E72D297353CC}">
              <c16:uniqueId val="{00000000-17C1-4E75-934B-17B8B0EE072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90.04</c:v>
                </c:pt>
              </c:numCache>
            </c:numRef>
          </c:val>
          <c:smooth val="0"/>
          <c:extLst>
            <c:ext xmlns:c16="http://schemas.microsoft.com/office/drawing/2014/chart" uri="{C3380CC4-5D6E-409C-BE32-E72D297353CC}">
              <c16:uniqueId val="{00000001-17C1-4E75-934B-17B8B0EE072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93.12</c:v>
                </c:pt>
                <c:pt idx="1">
                  <c:v>84.37</c:v>
                </c:pt>
                <c:pt idx="2">
                  <c:v>68.91</c:v>
                </c:pt>
                <c:pt idx="3">
                  <c:v>78.36</c:v>
                </c:pt>
                <c:pt idx="4">
                  <c:v>82.82</c:v>
                </c:pt>
              </c:numCache>
            </c:numRef>
          </c:val>
          <c:extLst>
            <c:ext xmlns:c16="http://schemas.microsoft.com/office/drawing/2014/chart" uri="{C3380CC4-5D6E-409C-BE32-E72D297353CC}">
              <c16:uniqueId val="{00000000-D1E4-4205-9999-E94B76AF4B9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E4-4205-9999-E94B76AF4B9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814-4AF8-B351-594931AC0C8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14-4AF8-B351-594931AC0C8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FF2-475B-A04D-1CC74420481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FF2-475B-A04D-1CC74420481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FD-4622-8EFA-E7B08A3F6D5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FD-4622-8EFA-E7B08A3F6D5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057-4AB6-A46E-0902B1FF45B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57-4AB6-A46E-0902B1FF45B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87.39</c:v>
                </c:pt>
                <c:pt idx="1">
                  <c:v>77.22</c:v>
                </c:pt>
                <c:pt idx="2">
                  <c:v>66.3</c:v>
                </c:pt>
                <c:pt idx="3">
                  <c:v>57.22</c:v>
                </c:pt>
                <c:pt idx="4">
                  <c:v>45.81</c:v>
                </c:pt>
              </c:numCache>
            </c:numRef>
          </c:val>
          <c:extLst>
            <c:ext xmlns:c16="http://schemas.microsoft.com/office/drawing/2014/chart" uri="{C3380CC4-5D6E-409C-BE32-E72D297353CC}">
              <c16:uniqueId val="{00000000-2712-4417-A7C4-A16F7608ED8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654.91999999999996</c:v>
                </c:pt>
              </c:numCache>
            </c:numRef>
          </c:val>
          <c:smooth val="0"/>
          <c:extLst>
            <c:ext xmlns:c16="http://schemas.microsoft.com/office/drawing/2014/chart" uri="{C3380CC4-5D6E-409C-BE32-E72D297353CC}">
              <c16:uniqueId val="{00000001-2712-4417-A7C4-A16F7608ED8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85.33</c:v>
                </c:pt>
                <c:pt idx="1">
                  <c:v>64.17</c:v>
                </c:pt>
                <c:pt idx="2">
                  <c:v>40.76</c:v>
                </c:pt>
                <c:pt idx="3">
                  <c:v>54.63</c:v>
                </c:pt>
                <c:pt idx="4">
                  <c:v>61.6</c:v>
                </c:pt>
              </c:numCache>
            </c:numRef>
          </c:val>
          <c:extLst>
            <c:ext xmlns:c16="http://schemas.microsoft.com/office/drawing/2014/chart" uri="{C3380CC4-5D6E-409C-BE32-E72D297353CC}">
              <c16:uniqueId val="{00000000-5FFB-4E73-960B-F95CD7F6B90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65.39</c:v>
                </c:pt>
              </c:numCache>
            </c:numRef>
          </c:val>
          <c:smooth val="0"/>
          <c:extLst>
            <c:ext xmlns:c16="http://schemas.microsoft.com/office/drawing/2014/chart" uri="{C3380CC4-5D6E-409C-BE32-E72D297353CC}">
              <c16:uniqueId val="{00000001-5FFB-4E73-960B-F95CD7F6B90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98.03</c:v>
                </c:pt>
                <c:pt idx="1">
                  <c:v>131.83000000000001</c:v>
                </c:pt>
                <c:pt idx="2">
                  <c:v>220.97</c:v>
                </c:pt>
                <c:pt idx="3">
                  <c:v>150</c:v>
                </c:pt>
                <c:pt idx="4">
                  <c:v>137.59</c:v>
                </c:pt>
              </c:numCache>
            </c:numRef>
          </c:val>
          <c:extLst>
            <c:ext xmlns:c16="http://schemas.microsoft.com/office/drawing/2014/chart" uri="{C3380CC4-5D6E-409C-BE32-E72D297353CC}">
              <c16:uniqueId val="{00000000-6777-425E-AAE6-9485A14EEB5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230.88</c:v>
                </c:pt>
              </c:numCache>
            </c:numRef>
          </c:val>
          <c:smooth val="0"/>
          <c:extLst>
            <c:ext xmlns:c16="http://schemas.microsoft.com/office/drawing/2014/chart" uri="{C3380CC4-5D6E-409C-BE32-E72D297353CC}">
              <c16:uniqueId val="{00000001-6777-425E-AAE6-9485A14EEB5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U4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金山町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非設置</v>
      </c>
      <c r="AE8" s="49"/>
      <c r="AF8" s="49"/>
      <c r="AG8" s="49"/>
      <c r="AH8" s="49"/>
      <c r="AI8" s="49"/>
      <c r="AJ8" s="49"/>
      <c r="AK8" s="3"/>
      <c r="AL8" s="50">
        <f>データ!S6</f>
        <v>5547</v>
      </c>
      <c r="AM8" s="50"/>
      <c r="AN8" s="50"/>
      <c r="AO8" s="50"/>
      <c r="AP8" s="50"/>
      <c r="AQ8" s="50"/>
      <c r="AR8" s="50"/>
      <c r="AS8" s="50"/>
      <c r="AT8" s="45">
        <f>データ!T6</f>
        <v>161.66999999999999</v>
      </c>
      <c r="AU8" s="45"/>
      <c r="AV8" s="45"/>
      <c r="AW8" s="45"/>
      <c r="AX8" s="45"/>
      <c r="AY8" s="45"/>
      <c r="AZ8" s="45"/>
      <c r="BA8" s="45"/>
      <c r="BB8" s="45">
        <f>データ!U6</f>
        <v>34.31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21.48</v>
      </c>
      <c r="Q10" s="45"/>
      <c r="R10" s="45"/>
      <c r="S10" s="45"/>
      <c r="T10" s="45"/>
      <c r="U10" s="45"/>
      <c r="V10" s="45"/>
      <c r="W10" s="45">
        <f>データ!Q6</f>
        <v>96.35</v>
      </c>
      <c r="X10" s="45"/>
      <c r="Y10" s="45"/>
      <c r="Z10" s="45"/>
      <c r="AA10" s="45"/>
      <c r="AB10" s="45"/>
      <c r="AC10" s="45"/>
      <c r="AD10" s="50">
        <f>データ!R6</f>
        <v>3022</v>
      </c>
      <c r="AE10" s="50"/>
      <c r="AF10" s="50"/>
      <c r="AG10" s="50"/>
      <c r="AH10" s="50"/>
      <c r="AI10" s="50"/>
      <c r="AJ10" s="50"/>
      <c r="AK10" s="2"/>
      <c r="AL10" s="50">
        <f>データ!V6</f>
        <v>1178</v>
      </c>
      <c r="AM10" s="50"/>
      <c r="AN10" s="50"/>
      <c r="AO10" s="50"/>
      <c r="AP10" s="50"/>
      <c r="AQ10" s="50"/>
      <c r="AR10" s="50"/>
      <c r="AS10" s="50"/>
      <c r="AT10" s="45">
        <f>データ!W6</f>
        <v>1.21</v>
      </c>
      <c r="AU10" s="45"/>
      <c r="AV10" s="45"/>
      <c r="AW10" s="45"/>
      <c r="AX10" s="45"/>
      <c r="AY10" s="45"/>
      <c r="AZ10" s="45"/>
      <c r="BA10" s="45"/>
      <c r="BB10" s="45">
        <f>データ!X6</f>
        <v>973.55</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113</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LDPuVKl4EH1xXSMTXCZ4g7lAeQGgUXFAxw/Sqfy1NbLsiq5rt0XNEjTGMrE6H30mVBVlVp/qlYnqRXml0fsCqQ==" saltValue="I0ngj5uBAwKdZe/fkaroW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63614</v>
      </c>
      <c r="D6" s="33">
        <f t="shared" si="3"/>
        <v>47</v>
      </c>
      <c r="E6" s="33">
        <f t="shared" si="3"/>
        <v>17</v>
      </c>
      <c r="F6" s="33">
        <f t="shared" si="3"/>
        <v>5</v>
      </c>
      <c r="G6" s="33">
        <f t="shared" si="3"/>
        <v>0</v>
      </c>
      <c r="H6" s="33" t="str">
        <f t="shared" si="3"/>
        <v>山形県　金山町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21.48</v>
      </c>
      <c r="Q6" s="34">
        <f t="shared" si="3"/>
        <v>96.35</v>
      </c>
      <c r="R6" s="34">
        <f t="shared" si="3"/>
        <v>3022</v>
      </c>
      <c r="S6" s="34">
        <f t="shared" si="3"/>
        <v>5547</v>
      </c>
      <c r="T6" s="34">
        <f t="shared" si="3"/>
        <v>161.66999999999999</v>
      </c>
      <c r="U6" s="34">
        <f t="shared" si="3"/>
        <v>34.31</v>
      </c>
      <c r="V6" s="34">
        <f t="shared" si="3"/>
        <v>1178</v>
      </c>
      <c r="W6" s="34">
        <f t="shared" si="3"/>
        <v>1.21</v>
      </c>
      <c r="X6" s="34">
        <f t="shared" si="3"/>
        <v>973.55</v>
      </c>
      <c r="Y6" s="35">
        <f>IF(Y7="",NA(),Y7)</f>
        <v>93.12</v>
      </c>
      <c r="Z6" s="35">
        <f t="shared" ref="Z6:AH6" si="4">IF(Z7="",NA(),Z7)</f>
        <v>84.37</v>
      </c>
      <c r="AA6" s="35">
        <f t="shared" si="4"/>
        <v>68.91</v>
      </c>
      <c r="AB6" s="35">
        <f t="shared" si="4"/>
        <v>78.36</v>
      </c>
      <c r="AC6" s="35">
        <f t="shared" si="4"/>
        <v>82.82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87.39</v>
      </c>
      <c r="BG6" s="35">
        <f t="shared" ref="BG6:BO6" si="7">IF(BG7="",NA(),BG7)</f>
        <v>77.22</v>
      </c>
      <c r="BH6" s="35">
        <f t="shared" si="7"/>
        <v>66.3</v>
      </c>
      <c r="BI6" s="35">
        <f t="shared" si="7"/>
        <v>57.22</v>
      </c>
      <c r="BJ6" s="35">
        <f t="shared" si="7"/>
        <v>45.81</v>
      </c>
      <c r="BK6" s="35">
        <f t="shared" si="7"/>
        <v>1044.8</v>
      </c>
      <c r="BL6" s="35">
        <f t="shared" si="7"/>
        <v>1081.8</v>
      </c>
      <c r="BM6" s="35">
        <f t="shared" si="7"/>
        <v>974.93</v>
      </c>
      <c r="BN6" s="35">
        <f t="shared" si="7"/>
        <v>855.8</v>
      </c>
      <c r="BO6" s="35">
        <f t="shared" si="7"/>
        <v>654.91999999999996</v>
      </c>
      <c r="BP6" s="34" t="str">
        <f>IF(BP7="","",IF(BP7="-","【-】","【"&amp;SUBSTITUTE(TEXT(BP7,"#,##0.00"),"-","△")&amp;"】"))</f>
        <v>【747.76】</v>
      </c>
      <c r="BQ6" s="35">
        <f>IF(BQ7="",NA(),BQ7)</f>
        <v>85.33</v>
      </c>
      <c r="BR6" s="35">
        <f t="shared" ref="BR6:BZ6" si="8">IF(BR7="",NA(),BR7)</f>
        <v>64.17</v>
      </c>
      <c r="BS6" s="35">
        <f t="shared" si="8"/>
        <v>40.76</v>
      </c>
      <c r="BT6" s="35">
        <f t="shared" si="8"/>
        <v>54.63</v>
      </c>
      <c r="BU6" s="35">
        <f t="shared" si="8"/>
        <v>61.6</v>
      </c>
      <c r="BV6" s="35">
        <f t="shared" si="8"/>
        <v>50.82</v>
      </c>
      <c r="BW6" s="35">
        <f t="shared" si="8"/>
        <v>52.19</v>
      </c>
      <c r="BX6" s="35">
        <f t="shared" si="8"/>
        <v>55.32</v>
      </c>
      <c r="BY6" s="35">
        <f t="shared" si="8"/>
        <v>59.8</v>
      </c>
      <c r="BZ6" s="35">
        <f t="shared" si="8"/>
        <v>65.39</v>
      </c>
      <c r="CA6" s="34" t="str">
        <f>IF(CA7="","",IF(CA7="-","【-】","【"&amp;SUBSTITUTE(TEXT(CA7,"#,##0.00"),"-","△")&amp;"】"))</f>
        <v>【59.51】</v>
      </c>
      <c r="CB6" s="35">
        <f>IF(CB7="",NA(),CB7)</f>
        <v>98.03</v>
      </c>
      <c r="CC6" s="35">
        <f t="shared" ref="CC6:CK6" si="9">IF(CC7="",NA(),CC7)</f>
        <v>131.83000000000001</v>
      </c>
      <c r="CD6" s="35">
        <f t="shared" si="9"/>
        <v>220.97</v>
      </c>
      <c r="CE6" s="35">
        <f t="shared" si="9"/>
        <v>150</v>
      </c>
      <c r="CF6" s="35">
        <f t="shared" si="9"/>
        <v>137.59</v>
      </c>
      <c r="CG6" s="35">
        <f t="shared" si="9"/>
        <v>300.52</v>
      </c>
      <c r="CH6" s="35">
        <f t="shared" si="9"/>
        <v>296.14</v>
      </c>
      <c r="CI6" s="35">
        <f t="shared" si="9"/>
        <v>283.17</v>
      </c>
      <c r="CJ6" s="35">
        <f t="shared" si="9"/>
        <v>263.76</v>
      </c>
      <c r="CK6" s="35">
        <f t="shared" si="9"/>
        <v>230.88</v>
      </c>
      <c r="CL6" s="34" t="str">
        <f>IF(CL7="","",IF(CL7="-","【-】","【"&amp;SUBSTITUTE(TEXT(CL7,"#,##0.00"),"-","△")&amp;"】"))</f>
        <v>【261.46】</v>
      </c>
      <c r="CM6" s="35">
        <f>IF(CM7="",NA(),CM7)</f>
        <v>63.1</v>
      </c>
      <c r="CN6" s="35">
        <f t="shared" ref="CN6:CV6" si="10">IF(CN7="",NA(),CN7)</f>
        <v>62.52</v>
      </c>
      <c r="CO6" s="35">
        <f t="shared" si="10"/>
        <v>61.22</v>
      </c>
      <c r="CP6" s="35">
        <f t="shared" si="10"/>
        <v>62.81</v>
      </c>
      <c r="CQ6" s="35">
        <f t="shared" si="10"/>
        <v>69.61</v>
      </c>
      <c r="CR6" s="35">
        <f t="shared" si="10"/>
        <v>53.24</v>
      </c>
      <c r="CS6" s="35">
        <f t="shared" si="10"/>
        <v>52.31</v>
      </c>
      <c r="CT6" s="35">
        <f t="shared" si="10"/>
        <v>60.65</v>
      </c>
      <c r="CU6" s="35">
        <f t="shared" si="10"/>
        <v>51.75</v>
      </c>
      <c r="CV6" s="35">
        <f t="shared" si="10"/>
        <v>56.72</v>
      </c>
      <c r="CW6" s="34" t="str">
        <f>IF(CW7="","",IF(CW7="-","【-】","【"&amp;SUBSTITUTE(TEXT(CW7,"#,##0.00"),"-","△")&amp;"】"))</f>
        <v>【52.23】</v>
      </c>
      <c r="CX6" s="35">
        <f>IF(CX7="",NA(),CX7)</f>
        <v>89.94</v>
      </c>
      <c r="CY6" s="35">
        <f t="shared" ref="CY6:DG6" si="11">IF(CY7="",NA(),CY7)</f>
        <v>91.16</v>
      </c>
      <c r="CZ6" s="35">
        <f t="shared" si="11"/>
        <v>90.14</v>
      </c>
      <c r="DA6" s="35">
        <f t="shared" si="11"/>
        <v>90.15</v>
      </c>
      <c r="DB6" s="35">
        <f t="shared" si="11"/>
        <v>90.49</v>
      </c>
      <c r="DC6" s="35">
        <f t="shared" si="11"/>
        <v>84.07</v>
      </c>
      <c r="DD6" s="35">
        <f t="shared" si="11"/>
        <v>84.32</v>
      </c>
      <c r="DE6" s="35">
        <f t="shared" si="11"/>
        <v>84.58</v>
      </c>
      <c r="DF6" s="35">
        <f t="shared" si="11"/>
        <v>84.84</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0.04</v>
      </c>
      <c r="EO6" s="34" t="str">
        <f>IF(EO7="","",IF(EO7="-","【-】","【"&amp;SUBSTITUTE(TEXT(EO7,"#,##0.00"),"-","△")&amp;"】"))</f>
        <v>【0.02】</v>
      </c>
    </row>
    <row r="7" spans="1:145" s="36" customFormat="1" x14ac:dyDescent="0.15">
      <c r="A7" s="28"/>
      <c r="B7" s="37">
        <v>2018</v>
      </c>
      <c r="C7" s="37">
        <v>63614</v>
      </c>
      <c r="D7" s="37">
        <v>47</v>
      </c>
      <c r="E7" s="37">
        <v>17</v>
      </c>
      <c r="F7" s="37">
        <v>5</v>
      </c>
      <c r="G7" s="37">
        <v>0</v>
      </c>
      <c r="H7" s="37" t="s">
        <v>98</v>
      </c>
      <c r="I7" s="37" t="s">
        <v>99</v>
      </c>
      <c r="J7" s="37" t="s">
        <v>100</v>
      </c>
      <c r="K7" s="37" t="s">
        <v>101</v>
      </c>
      <c r="L7" s="37" t="s">
        <v>102</v>
      </c>
      <c r="M7" s="37" t="s">
        <v>103</v>
      </c>
      <c r="N7" s="38" t="s">
        <v>104</v>
      </c>
      <c r="O7" s="38" t="s">
        <v>105</v>
      </c>
      <c r="P7" s="38">
        <v>21.48</v>
      </c>
      <c r="Q7" s="38">
        <v>96.35</v>
      </c>
      <c r="R7" s="38">
        <v>3022</v>
      </c>
      <c r="S7" s="38">
        <v>5547</v>
      </c>
      <c r="T7" s="38">
        <v>161.66999999999999</v>
      </c>
      <c r="U7" s="38">
        <v>34.31</v>
      </c>
      <c r="V7" s="38">
        <v>1178</v>
      </c>
      <c r="W7" s="38">
        <v>1.21</v>
      </c>
      <c r="X7" s="38">
        <v>973.55</v>
      </c>
      <c r="Y7" s="38">
        <v>93.12</v>
      </c>
      <c r="Z7" s="38">
        <v>84.37</v>
      </c>
      <c r="AA7" s="38">
        <v>68.91</v>
      </c>
      <c r="AB7" s="38">
        <v>78.36</v>
      </c>
      <c r="AC7" s="38">
        <v>82.82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87.39</v>
      </c>
      <c r="BG7" s="38">
        <v>77.22</v>
      </c>
      <c r="BH7" s="38">
        <v>66.3</v>
      </c>
      <c r="BI7" s="38">
        <v>57.22</v>
      </c>
      <c r="BJ7" s="38">
        <v>45.81</v>
      </c>
      <c r="BK7" s="38">
        <v>1044.8</v>
      </c>
      <c r="BL7" s="38">
        <v>1081.8</v>
      </c>
      <c r="BM7" s="38">
        <v>974.93</v>
      </c>
      <c r="BN7" s="38">
        <v>855.8</v>
      </c>
      <c r="BO7" s="38">
        <v>654.91999999999996</v>
      </c>
      <c r="BP7" s="38">
        <v>747.76</v>
      </c>
      <c r="BQ7" s="38">
        <v>85.33</v>
      </c>
      <c r="BR7" s="38">
        <v>64.17</v>
      </c>
      <c r="BS7" s="38">
        <v>40.76</v>
      </c>
      <c r="BT7" s="38">
        <v>54.63</v>
      </c>
      <c r="BU7" s="38">
        <v>61.6</v>
      </c>
      <c r="BV7" s="38">
        <v>50.82</v>
      </c>
      <c r="BW7" s="38">
        <v>52.19</v>
      </c>
      <c r="BX7" s="38">
        <v>55.32</v>
      </c>
      <c r="BY7" s="38">
        <v>59.8</v>
      </c>
      <c r="BZ7" s="38">
        <v>65.39</v>
      </c>
      <c r="CA7" s="38">
        <v>59.51</v>
      </c>
      <c r="CB7" s="38">
        <v>98.03</v>
      </c>
      <c r="CC7" s="38">
        <v>131.83000000000001</v>
      </c>
      <c r="CD7" s="38">
        <v>220.97</v>
      </c>
      <c r="CE7" s="38">
        <v>150</v>
      </c>
      <c r="CF7" s="38">
        <v>137.59</v>
      </c>
      <c r="CG7" s="38">
        <v>300.52</v>
      </c>
      <c r="CH7" s="38">
        <v>296.14</v>
      </c>
      <c r="CI7" s="38">
        <v>283.17</v>
      </c>
      <c r="CJ7" s="38">
        <v>263.76</v>
      </c>
      <c r="CK7" s="38">
        <v>230.88</v>
      </c>
      <c r="CL7" s="38">
        <v>261.45999999999998</v>
      </c>
      <c r="CM7" s="38">
        <v>63.1</v>
      </c>
      <c r="CN7" s="38">
        <v>62.52</v>
      </c>
      <c r="CO7" s="38">
        <v>61.22</v>
      </c>
      <c r="CP7" s="38">
        <v>62.81</v>
      </c>
      <c r="CQ7" s="38">
        <v>69.61</v>
      </c>
      <c r="CR7" s="38">
        <v>53.24</v>
      </c>
      <c r="CS7" s="38">
        <v>52.31</v>
      </c>
      <c r="CT7" s="38">
        <v>60.65</v>
      </c>
      <c r="CU7" s="38">
        <v>51.75</v>
      </c>
      <c r="CV7" s="38">
        <v>56.72</v>
      </c>
      <c r="CW7" s="38">
        <v>52.23</v>
      </c>
      <c r="CX7" s="38">
        <v>89.94</v>
      </c>
      <c r="CY7" s="38">
        <v>91.16</v>
      </c>
      <c r="CZ7" s="38">
        <v>90.14</v>
      </c>
      <c r="DA7" s="38">
        <v>90.15</v>
      </c>
      <c r="DB7" s="38">
        <v>90.49</v>
      </c>
      <c r="DC7" s="38">
        <v>84.07</v>
      </c>
      <c r="DD7" s="38">
        <v>84.32</v>
      </c>
      <c r="DE7" s="38">
        <v>84.58</v>
      </c>
      <c r="DF7" s="38">
        <v>84.84</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dcterms:created xsi:type="dcterms:W3CDTF">2019-12-05T05:16:39Z</dcterms:created>
  <dcterms:modified xsi:type="dcterms:W3CDTF">2020-01-27T00:40:17Z</dcterms:modified>
  <cp:category/>
</cp:coreProperties>
</file>