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0.0.61.200\各課共通\環境整備課\環境下水道係\000.新テラ\決算統計\経営比較分析\20210125【市町村課：締切125(月)】公営企業に係る「経営比較分析表」（R01年度決算）の分析等について\"/>
    </mc:Choice>
  </mc:AlternateContent>
  <xr:revisionPtr revIDLastSave="0" documentId="13_ncr:1_{3E07E724-6478-4160-B3A5-CFF15873AB3D}" xr6:coauthVersionLast="43" xr6:coauthVersionMax="43" xr10:uidLastSave="{00000000-0000-0000-0000-000000000000}"/>
  <workbookProtection workbookAlgorithmName="SHA-512" workbookHashValue="5sjNYGrxEhMCfPKwzCoALqkBELV73s+8NxaEh7WnaRsEiegNLjdAZjKVu3JZ/zNsbGBca7GppmkF/L1iJxs9HQ==" workbookSaltValue="hA0sPB7fHRMg07TINOkSRQ==" workbookSpinCount="100000" lockStructure="1"/>
  <bookViews>
    <workbookView xWindow="-120" yWindow="-120" windowWidth="29040" windowHeight="15990" xr2:uid="{00000000-000D-0000-FFFF-FFFF00000000}"/>
  </bookViews>
  <sheets>
    <sheet name="法非適用_下水道事業" sheetId="4" r:id="rId1"/>
    <sheet name="データ" sheetId="5" state="hidden" r:id="rId2"/>
  </sheets>
  <calcPr calcId="18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<sst xmlns="http://schemas.openxmlformats.org/spreadsheetml/2006/main" count="236" uniqueCount="118">
  <si>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</si>
  <si>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</si>
  <si>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</si>
  <si>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</si>
  <si>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</si>
  <si>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</si>
  <si>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</si>
  <si>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</si>
  <si>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</si>
  <si>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</si>
  <si>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</si>
  <si>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</si>
  <si>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</si>
  <si>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</si>
  <si>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</si>
  <si>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</si>
  <si>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</si>
  <si>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</si>
  <si>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</si>
  <si>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</si>
  <si>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</si>
  <si>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</si>
  <si>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</si>
  <si>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</si>
  <si>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</si>
  <si>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</si>
  <si>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</si>
  <si>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</si>
  <si>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</si>
  <si>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</si>
  <si>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</si>
  <si>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</si>
  <si>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</si>
  <si>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</si>
  <si>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</si>
  <si>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</si>
  <si>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</si>
  <si>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</si>
  <si>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</si>
  <si>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</si>
  <si>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</si>
  <si>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</si>
  <si>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</si>
  <si>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</si>
  <si>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</si>
  <si>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</si>
  <si>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</si>
  <si>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</si>
  <si>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</si>
  <si>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</si>
  <si>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</si>
  <si>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</si>
  <si>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</si>
  <si>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</si>
  <si>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</si>
  <si>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</si>
  <si>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</si>
  <si>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</si>
  <si>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</si>
  <si>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</si>
  <si>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</si>
  <si>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</si>
  <si>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</si>
  <si>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</si>
  <si>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</si>
  <si>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</si>
  <si>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</si>
  <si>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</si>
  <si>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</si>
  <si>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</si>
  <si>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</si>
  <si>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</si>
  <si>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</si>
  <si>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</si>
  <si>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</si>
  <si>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</si>
  <si>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</si>
  <si>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</si>
  <si>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</si>
  <si>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</si>
  <si>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</si>
  <si>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</si>
  <si>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</si>
  <si>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</si>
  <si>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</si>
  <si>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</si>
  <si>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</si>
  <si>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</si>
  <si>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</si>
  <si>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</si>
  <si>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</si>
  <si>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</si>
  <si>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</si>
  <si>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</si>
  <si>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</si>
  <si>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</si>
  <si>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</si>
  <si>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</si>
  <si>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</si>
  <si>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</si>
  <si>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</si>
  <si>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</si>
  <si>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</si>
  <si>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</si>
  <si>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</si>
  <si>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</si>
  <si>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</si>
  <si>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</si>
  <si>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</si>
  <si>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</si>
  <si>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</si>
  <si>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</si>
  <si>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</si>
  <si>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</si>
  <si>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</si>
  <si>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農業集落排水事業は、明安地区が昭和63年度の供用開始から令和元年度で31年が経過し、施設設備の老朽化が進み、維持経費が増加する傾向にある。
　平成28年度に実施した明安地区の機能診断調査を基に平成30年度に施設更新の実施計画を策定、令和元年度から令和４年度に機能強化事業を行うことで計画的な施設管理、維持経費抑制を図っていく。
　また、有屋地区についても明安地区と同様に機能強化事業を行っていく予定である。
　さらに平成30年度に策定した経営戦略を基に、中長期的な経営分析を行い、令和元年10月から段階的に適正な料金水準に改定し、併せて加入促進を行うことで収益増加を図っていく。</t>
    <rPh sb="29" eb="31">
      <t>レイワ</t>
    </rPh>
    <rPh sb="31" eb="33">
      <t>ガンネン</t>
    </rPh>
    <rPh sb="33" eb="34">
      <t>ド</t>
    </rPh>
    <rPh sb="72" eb="74">
      <t>ヘイセイ</t>
    </rPh>
    <rPh sb="76" eb="78">
      <t>ネンド</t>
    </rPh>
    <rPh sb="79" eb="81">
      <t>ジッシ</t>
    </rPh>
    <rPh sb="117" eb="119">
      <t>レイワ</t>
    </rPh>
    <rPh sb="119" eb="121">
      <t>ガンネン</t>
    </rPh>
    <rPh sb="121" eb="122">
      <t>ド</t>
    </rPh>
    <rPh sb="142" eb="145">
      <t>ケイカクテキ</t>
    </rPh>
    <rPh sb="146" eb="148">
      <t>シセツ</t>
    </rPh>
    <rPh sb="148" eb="150">
      <t>カンリ</t>
    </rPh>
    <rPh sb="155" eb="157">
      <t>ヨクセイ</t>
    </rPh>
    <rPh sb="158" eb="159">
      <t>ハカ</t>
    </rPh>
    <rPh sb="216" eb="218">
      <t>サクテイ</t>
    </rPh>
    <rPh sb="225" eb="226">
      <t>モト</t>
    </rPh>
    <rPh sb="238" eb="239">
      <t>オコナ</t>
    </rPh>
    <rPh sb="241" eb="243">
      <t>レイワ</t>
    </rPh>
    <rPh sb="243" eb="245">
      <t>ガンネン</t>
    </rPh>
    <rPh sb="247" eb="248">
      <t>ガツ</t>
    </rPh>
    <phoneticPr fontId="4"/>
  </si>
  <si>
    <t>　農業集落排水施設は、明安地区が昭和63年度、有屋地区が平成6年度に供用開始しており、老朽化が進んでいるため、機能診断調査を行い更新計画を策定する必要がある。
　明安地区は、平成30年度に更新実施計画を作成し、令和元年度から実施し、令和４年度まで計画的に機能強化事業で管路補修、汚水桝更新、施設更新などを実施する。（総事業費約２億円）
　有屋地区は令和２年度に機能診断調査を実施し、町全体の最適整備構想を策定した上で、施設設備の更新に取組んでいく予定である。</t>
    <rPh sb="13" eb="15">
      <t>チク</t>
    </rPh>
    <rPh sb="105" eb="106">
      <t>レイ</t>
    </rPh>
    <rPh sb="106" eb="107">
      <t>カズ</t>
    </rPh>
    <rPh sb="107" eb="108">
      <t>ゲン</t>
    </rPh>
    <rPh sb="108" eb="109">
      <t>ネン</t>
    </rPh>
    <rPh sb="112" eb="114">
      <t>ジッシ</t>
    </rPh>
    <rPh sb="116" eb="118">
      <t>レイワ</t>
    </rPh>
    <rPh sb="119" eb="121">
      <t>ネンド</t>
    </rPh>
    <rPh sb="123" eb="126">
      <t>ケイカクテキ</t>
    </rPh>
    <rPh sb="134" eb="136">
      <t>カンロ</t>
    </rPh>
    <rPh sb="136" eb="138">
      <t>ホシュウ</t>
    </rPh>
    <rPh sb="139" eb="142">
      <t>オスイマス</t>
    </rPh>
    <rPh sb="142" eb="144">
      <t>コウシン</t>
    </rPh>
    <rPh sb="158" eb="162">
      <t>ソウジギョウヒ</t>
    </rPh>
    <rPh sb="162" eb="163">
      <t>ヤク</t>
    </rPh>
    <rPh sb="164" eb="166">
      <t>オクエン</t>
    </rPh>
    <rPh sb="174" eb="176">
      <t>レイワ</t>
    </rPh>
    <rPh sb="177" eb="178">
      <t>ネン</t>
    </rPh>
    <rPh sb="178" eb="179">
      <t>ド</t>
    </rPh>
    <rPh sb="191" eb="192">
      <t>マチ</t>
    </rPh>
    <rPh sb="192" eb="194">
      <t>ゼンタイ</t>
    </rPh>
    <rPh sb="206" eb="207">
      <t>ウエ</t>
    </rPh>
    <rPh sb="209" eb="211">
      <t>シセツ</t>
    </rPh>
    <rPh sb="211" eb="213">
      <t>セツビ</t>
    </rPh>
    <rPh sb="214" eb="216">
      <t>コウシン</t>
    </rPh>
    <phoneticPr fontId="4"/>
  </si>
  <si>
    <t>　農業集落排水会計は、現行料金では財源不足であり一般会計からの繰入金を経費に充てている状態である。収益的収支比率及び経費回収率共に低く、収益増加のため農業集落排水への加入を進めるとともに、使用料を令和元年１０月から段階的に適正水準となるよう改定を実施し、併せて収納対策を講じていく必要がある。
　農業集落排水処理施設（明安地区、有屋地区）及び管渠は、老朽化が進み維持経費が今後増加することが見込まれることから、明安地区については平成28年度に実施した機能診断調査を基に、機能強化事業による計画的な更新工事を実施していく。
　また、有屋地区について令和2年度までに機能診断調査を実施し、町全体の農業集落排水事業の最適整備構想を策定し、交付金制度などを活用し施設の補修や更新を実施していく。</t>
    <rPh sb="75" eb="81">
      <t>ノウギョウシュウラクハイスイ</t>
    </rPh>
    <rPh sb="86" eb="87">
      <t>スス</t>
    </rPh>
    <rPh sb="161" eb="162">
      <t>チ</t>
    </rPh>
    <rPh sb="166" eb="167">
      <t>チ</t>
    </rPh>
    <rPh sb="273" eb="275">
      <t>レイワ</t>
    </rPh>
    <rPh sb="276" eb="277">
      <t>ネン</t>
    </rPh>
    <rPh sb="293" eb="295">
      <t>ゼンタイ</t>
    </rPh>
    <rPh sb="316" eb="319">
      <t>コウフキン</t>
    </rPh>
    <rPh sb="319" eb="321">
      <t>セイド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</si>
</sst>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635-4E51-A8B7-17047571E7A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0.04</c:v>
                </c:pt>
                <c:pt idx="4">
                  <c:v>0.02</c:v>
                </c:pt>
              </c:numCache>
            </c:numRef>
          </c:val>
          <c:smooth val="0"/>
          <c:extLst>
            <c:ext xmlns:c16="http://schemas.microsoft.com/office/drawing/2014/chart" uri="{C3380CC4-5D6E-409C-BE32-E72D297353CC}">
              <c16:uniqueId val="{00000001-5635-4E51-A8B7-17047571E7A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62.52</c:v>
                </c:pt>
                <c:pt idx="1">
                  <c:v>61.22</c:v>
                </c:pt>
                <c:pt idx="2">
                  <c:v>62.81</c:v>
                </c:pt>
                <c:pt idx="3">
                  <c:v>69.61</c:v>
                </c:pt>
                <c:pt idx="4">
                  <c:v>55.86</c:v>
                </c:pt>
              </c:numCache>
            </c:numRef>
          </c:val>
          <c:extLst>
            <c:ext xmlns:c16="http://schemas.microsoft.com/office/drawing/2014/chart" uri="{C3380CC4-5D6E-409C-BE32-E72D297353CC}">
              <c16:uniqueId val="{00000000-3434-41D0-BBD5-3764EC79AC9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56.72</c:v>
                </c:pt>
                <c:pt idx="4">
                  <c:v>54.06</c:v>
                </c:pt>
              </c:numCache>
            </c:numRef>
          </c:val>
          <c:smooth val="0"/>
          <c:extLst>
            <c:ext xmlns:c16="http://schemas.microsoft.com/office/drawing/2014/chart" uri="{C3380CC4-5D6E-409C-BE32-E72D297353CC}">
              <c16:uniqueId val="{00000001-3434-41D0-BBD5-3764EC79AC9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91.16</c:v>
                </c:pt>
                <c:pt idx="1">
                  <c:v>90.14</c:v>
                </c:pt>
                <c:pt idx="2">
                  <c:v>90.15</c:v>
                </c:pt>
                <c:pt idx="3">
                  <c:v>90.49</c:v>
                </c:pt>
                <c:pt idx="4">
                  <c:v>92.05</c:v>
                </c:pt>
              </c:numCache>
            </c:numRef>
          </c:val>
          <c:extLst>
            <c:ext xmlns:c16="http://schemas.microsoft.com/office/drawing/2014/chart" uri="{C3380CC4-5D6E-409C-BE32-E72D297353CC}">
              <c16:uniqueId val="{00000000-AAC4-4CF1-B4A0-4241CD292C4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90.04</c:v>
                </c:pt>
                <c:pt idx="4">
                  <c:v>90.11</c:v>
                </c:pt>
              </c:numCache>
            </c:numRef>
          </c:val>
          <c:smooth val="0"/>
          <c:extLst>
            <c:ext xmlns:c16="http://schemas.microsoft.com/office/drawing/2014/chart" uri="{C3380CC4-5D6E-409C-BE32-E72D297353CC}">
              <c16:uniqueId val="{00000001-AAC4-4CF1-B4A0-4241CD292C4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84.37</c:v>
                </c:pt>
                <c:pt idx="1">
                  <c:v>68.91</c:v>
                </c:pt>
                <c:pt idx="2">
                  <c:v>78.36</c:v>
                </c:pt>
                <c:pt idx="3">
                  <c:v>82.82</c:v>
                </c:pt>
                <c:pt idx="4">
                  <c:v>87.55</c:v>
                </c:pt>
              </c:numCache>
            </c:numRef>
          </c:val>
          <c:extLst>
            <c:ext xmlns:c16="http://schemas.microsoft.com/office/drawing/2014/chart" uri="{C3380CC4-5D6E-409C-BE32-E72D297353CC}">
              <c16:uniqueId val="{00000000-9382-40BE-BCAA-A5B23DD0CE3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82-40BE-BCAA-A5B23DD0CE3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C07-4300-99BC-E01A74A0E5D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07-4300-99BC-E01A74A0E5D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9F-4592-8166-5CB0FE5C3C3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9F-4592-8166-5CB0FE5C3C3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89-4C42-8133-D1BC65D196A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89-4C42-8133-D1BC65D196A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0A-488A-A4B3-BDB7255F6E5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0A-488A-A4B3-BDB7255F6E5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77.22</c:v>
                </c:pt>
                <c:pt idx="1">
                  <c:v>66.3</c:v>
                </c:pt>
                <c:pt idx="2">
                  <c:v>57.22</c:v>
                </c:pt>
                <c:pt idx="3">
                  <c:v>45.81</c:v>
                </c:pt>
                <c:pt idx="4">
                  <c:v>43.51</c:v>
                </c:pt>
              </c:numCache>
            </c:numRef>
          </c:val>
          <c:extLst>
            <c:ext xmlns:c16="http://schemas.microsoft.com/office/drawing/2014/chart" uri="{C3380CC4-5D6E-409C-BE32-E72D297353CC}">
              <c16:uniqueId val="{00000000-F679-4748-B26E-C9E4A8D321E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654.91999999999996</c:v>
                </c:pt>
                <c:pt idx="4">
                  <c:v>654.71</c:v>
                </c:pt>
              </c:numCache>
            </c:numRef>
          </c:val>
          <c:smooth val="0"/>
          <c:extLst>
            <c:ext xmlns:c16="http://schemas.microsoft.com/office/drawing/2014/chart" uri="{C3380CC4-5D6E-409C-BE32-E72D297353CC}">
              <c16:uniqueId val="{00000001-F679-4748-B26E-C9E4A8D321E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64.17</c:v>
                </c:pt>
                <c:pt idx="1">
                  <c:v>40.76</c:v>
                </c:pt>
                <c:pt idx="2">
                  <c:v>54.63</c:v>
                </c:pt>
                <c:pt idx="3">
                  <c:v>61.6</c:v>
                </c:pt>
                <c:pt idx="4">
                  <c:v>70.78</c:v>
                </c:pt>
              </c:numCache>
            </c:numRef>
          </c:val>
          <c:extLst>
            <c:ext xmlns:c16="http://schemas.microsoft.com/office/drawing/2014/chart" uri="{C3380CC4-5D6E-409C-BE32-E72D297353CC}">
              <c16:uniqueId val="{00000000-115C-4417-AE5A-5B4C70A20F7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65.39</c:v>
                </c:pt>
                <c:pt idx="4">
                  <c:v>65.37</c:v>
                </c:pt>
              </c:numCache>
            </c:numRef>
          </c:val>
          <c:smooth val="0"/>
          <c:extLst>
            <c:ext xmlns:c16="http://schemas.microsoft.com/office/drawing/2014/chart" uri="{C3380CC4-5D6E-409C-BE32-E72D297353CC}">
              <c16:uniqueId val="{00000001-115C-4417-AE5A-5B4C70A20F7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131.83000000000001</c:v>
                </c:pt>
                <c:pt idx="1">
                  <c:v>220.97</c:v>
                </c:pt>
                <c:pt idx="2">
                  <c:v>150</c:v>
                </c:pt>
                <c:pt idx="3">
                  <c:v>137.59</c:v>
                </c:pt>
                <c:pt idx="4">
                  <c:v>150.46</c:v>
                </c:pt>
              </c:numCache>
            </c:numRef>
          </c:val>
          <c:extLst>
            <c:ext xmlns:c16="http://schemas.microsoft.com/office/drawing/2014/chart" uri="{C3380CC4-5D6E-409C-BE32-E72D297353CC}">
              <c16:uniqueId val="{00000000-84E1-4B8D-90FE-349B327BAC0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230.88</c:v>
                </c:pt>
                <c:pt idx="4">
                  <c:v>228.99</c:v>
                </c:pt>
              </c:numCache>
            </c:numRef>
          </c:val>
          <c:smooth val="0"/>
          <c:extLst>
            <c:ext xmlns:c16="http://schemas.microsoft.com/office/drawing/2014/chart" uri="{C3380CC4-5D6E-409C-BE32-E72D297353CC}">
              <c16:uniqueId val="{00000001-84E1-4B8D-90FE-349B327BAC0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E32"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金山町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5406</v>
      </c>
      <c r="AM8" s="51"/>
      <c r="AN8" s="51"/>
      <c r="AO8" s="51"/>
      <c r="AP8" s="51"/>
      <c r="AQ8" s="51"/>
      <c r="AR8" s="51"/>
      <c r="AS8" s="51"/>
      <c r="AT8" s="46">
        <f>データ!T6</f>
        <v>161.66999999999999</v>
      </c>
      <c r="AU8" s="46"/>
      <c r="AV8" s="46"/>
      <c r="AW8" s="46"/>
      <c r="AX8" s="46"/>
      <c r="AY8" s="46"/>
      <c r="AZ8" s="46"/>
      <c r="BA8" s="46"/>
      <c r="BB8" s="46">
        <f>データ!U6</f>
        <v>33.44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21.26</v>
      </c>
      <c r="Q10" s="46"/>
      <c r="R10" s="46"/>
      <c r="S10" s="46"/>
      <c r="T10" s="46"/>
      <c r="U10" s="46"/>
      <c r="V10" s="46"/>
      <c r="W10" s="46">
        <f>データ!Q6</f>
        <v>96.35</v>
      </c>
      <c r="X10" s="46"/>
      <c r="Y10" s="46"/>
      <c r="Z10" s="46"/>
      <c r="AA10" s="46"/>
      <c r="AB10" s="46"/>
      <c r="AC10" s="46"/>
      <c r="AD10" s="51">
        <f>データ!R6</f>
        <v>3740</v>
      </c>
      <c r="AE10" s="51"/>
      <c r="AF10" s="51"/>
      <c r="AG10" s="51"/>
      <c r="AH10" s="51"/>
      <c r="AI10" s="51"/>
      <c r="AJ10" s="51"/>
      <c r="AK10" s="2"/>
      <c r="AL10" s="51">
        <f>データ!V6</f>
        <v>1132</v>
      </c>
      <c r="AM10" s="51"/>
      <c r="AN10" s="51"/>
      <c r="AO10" s="51"/>
      <c r="AP10" s="51"/>
      <c r="AQ10" s="51"/>
      <c r="AR10" s="51"/>
      <c r="AS10" s="51"/>
      <c r="AT10" s="46">
        <f>データ!W6</f>
        <v>1.21</v>
      </c>
      <c r="AU10" s="46"/>
      <c r="AV10" s="46"/>
      <c r="AW10" s="46"/>
      <c r="AX10" s="46"/>
      <c r="AY10" s="46"/>
      <c r="AZ10" s="46"/>
      <c r="BA10" s="46"/>
      <c r="BB10" s="46">
        <f>データ!X6</f>
        <v>935.54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gZwAW8oFpOhqkQ+1m4i7AQ+yATo2tAEYNfReAEX69BhD1CUMSC9Bu7+bQ9G2N10/aLTow0Lv8ElX/ivL4EYTg==" saltValue="wl4kcrP8ajowUdU8NAHk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63614</v>
      </c>
      <c r="D6" s="33">
        <f t="shared" si="3"/>
        <v>47</v>
      </c>
      <c r="E6" s="33">
        <f t="shared" si="3"/>
        <v>17</v>
      </c>
      <c r="F6" s="33">
        <f t="shared" si="3"/>
        <v>5</v>
      </c>
      <c r="G6" s="33">
        <f t="shared" si="3"/>
        <v>0</v>
      </c>
      <c r="H6" s="33" t="str">
        <f t="shared" si="3"/>
        <v>山形県　金山町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21.26</v>
      </c>
      <c r="Q6" s="34">
        <f t="shared" si="3"/>
        <v>96.35</v>
      </c>
      <c r="R6" s="34">
        <f t="shared" si="3"/>
        <v>3740</v>
      </c>
      <c r="S6" s="34">
        <f t="shared" si="3"/>
        <v>5406</v>
      </c>
      <c r="T6" s="34">
        <f t="shared" si="3"/>
        <v>161.66999999999999</v>
      </c>
      <c r="U6" s="34">
        <f t="shared" si="3"/>
        <v>33.44</v>
      </c>
      <c r="V6" s="34">
        <f t="shared" si="3"/>
        <v>1132</v>
      </c>
      <c r="W6" s="34">
        <f t="shared" si="3"/>
        <v>1.21</v>
      </c>
      <c r="X6" s="34">
        <f t="shared" si="3"/>
        <v>935.54</v>
      </c>
      <c r="Y6" s="35">
        <f>IF(Y7="",NA(),Y7)</f>
        <v>84.37</v>
      </c>
      <c r="Z6" s="35">
        <f t="shared" ref="Z6:AH6" si="4">IF(Z7="",NA(),Z7)</f>
        <v>68.91</v>
      </c>
      <c r="AA6" s="35">
        <f t="shared" si="4"/>
        <v>78.36</v>
      </c>
      <c r="AB6" s="35">
        <f t="shared" si="4"/>
        <v>82.82</v>
      </c>
      <c r="AC6" s="35">
        <f t="shared" si="4"/>
        <v>87.55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77.22</v>
      </c>
      <c r="BG6" s="35">
        <f t="shared" ref="BG6:BO6" si="7">IF(BG7="",NA(),BG7)</f>
        <v>66.3</v>
      </c>
      <c r="BH6" s="35">
        <f t="shared" si="7"/>
        <v>57.22</v>
      </c>
      <c r="BI6" s="35">
        <f t="shared" si="7"/>
        <v>45.81</v>
      </c>
      <c r="BJ6" s="35">
        <f t="shared" si="7"/>
        <v>43.51</v>
      </c>
      <c r="BK6" s="35">
        <f t="shared" si="7"/>
        <v>1081.8</v>
      </c>
      <c r="BL6" s="35">
        <f t="shared" si="7"/>
        <v>974.93</v>
      </c>
      <c r="BM6" s="35">
        <f t="shared" si="7"/>
        <v>855.8</v>
      </c>
      <c r="BN6" s="35">
        <f t="shared" si="7"/>
        <v>654.91999999999996</v>
      </c>
      <c r="BO6" s="35">
        <f t="shared" si="7"/>
        <v>654.71</v>
      </c>
      <c r="BP6" s="34" t="str">
        <f>IF(BP7="","",IF(BP7="-","【-】","【"&amp;SUBSTITUTE(TEXT(BP7,"#,##0.00"),"-","△")&amp;"】"))</f>
        <v>【765.47】</v>
      </c>
      <c r="BQ6" s="35">
        <f>IF(BQ7="",NA(),BQ7)</f>
        <v>64.17</v>
      </c>
      <c r="BR6" s="35">
        <f t="shared" ref="BR6:BZ6" si="8">IF(BR7="",NA(),BR7)</f>
        <v>40.76</v>
      </c>
      <c r="BS6" s="35">
        <f t="shared" si="8"/>
        <v>54.63</v>
      </c>
      <c r="BT6" s="35">
        <f t="shared" si="8"/>
        <v>61.6</v>
      </c>
      <c r="BU6" s="35">
        <f t="shared" si="8"/>
        <v>70.78</v>
      </c>
      <c r="BV6" s="35">
        <f t="shared" si="8"/>
        <v>52.19</v>
      </c>
      <c r="BW6" s="35">
        <f t="shared" si="8"/>
        <v>55.32</v>
      </c>
      <c r="BX6" s="35">
        <f t="shared" si="8"/>
        <v>59.8</v>
      </c>
      <c r="BY6" s="35">
        <f t="shared" si="8"/>
        <v>65.39</v>
      </c>
      <c r="BZ6" s="35">
        <f t="shared" si="8"/>
        <v>65.37</v>
      </c>
      <c r="CA6" s="34" t="str">
        <f>IF(CA7="","",IF(CA7="-","【-】","【"&amp;SUBSTITUTE(TEXT(CA7,"#,##0.00"),"-","△")&amp;"】"))</f>
        <v>【59.59】</v>
      </c>
      <c r="CB6" s="35">
        <f>IF(CB7="",NA(),CB7)</f>
        <v>131.83000000000001</v>
      </c>
      <c r="CC6" s="35">
        <f t="shared" ref="CC6:CK6" si="9">IF(CC7="",NA(),CC7)</f>
        <v>220.97</v>
      </c>
      <c r="CD6" s="35">
        <f t="shared" si="9"/>
        <v>150</v>
      </c>
      <c r="CE6" s="35">
        <f t="shared" si="9"/>
        <v>137.59</v>
      </c>
      <c r="CF6" s="35">
        <f t="shared" si="9"/>
        <v>150.46</v>
      </c>
      <c r="CG6" s="35">
        <f t="shared" si="9"/>
        <v>296.14</v>
      </c>
      <c r="CH6" s="35">
        <f t="shared" si="9"/>
        <v>283.17</v>
      </c>
      <c r="CI6" s="35">
        <f t="shared" si="9"/>
        <v>263.76</v>
      </c>
      <c r="CJ6" s="35">
        <f t="shared" si="9"/>
        <v>230.88</v>
      </c>
      <c r="CK6" s="35">
        <f t="shared" si="9"/>
        <v>228.99</v>
      </c>
      <c r="CL6" s="34" t="str">
        <f>IF(CL7="","",IF(CL7="-","【-】","【"&amp;SUBSTITUTE(TEXT(CL7,"#,##0.00"),"-","△")&amp;"】"))</f>
        <v>【257.86】</v>
      </c>
      <c r="CM6" s="35">
        <f>IF(CM7="",NA(),CM7)</f>
        <v>62.52</v>
      </c>
      <c r="CN6" s="35">
        <f t="shared" ref="CN6:CV6" si="10">IF(CN7="",NA(),CN7)</f>
        <v>61.22</v>
      </c>
      <c r="CO6" s="35">
        <f t="shared" si="10"/>
        <v>62.81</v>
      </c>
      <c r="CP6" s="35">
        <f t="shared" si="10"/>
        <v>69.61</v>
      </c>
      <c r="CQ6" s="35">
        <f t="shared" si="10"/>
        <v>55.86</v>
      </c>
      <c r="CR6" s="35">
        <f t="shared" si="10"/>
        <v>52.31</v>
      </c>
      <c r="CS6" s="35">
        <f t="shared" si="10"/>
        <v>60.65</v>
      </c>
      <c r="CT6" s="35">
        <f t="shared" si="10"/>
        <v>51.75</v>
      </c>
      <c r="CU6" s="35">
        <f t="shared" si="10"/>
        <v>56.72</v>
      </c>
      <c r="CV6" s="35">
        <f t="shared" si="10"/>
        <v>54.06</v>
      </c>
      <c r="CW6" s="34" t="str">
        <f>IF(CW7="","",IF(CW7="-","【-】","【"&amp;SUBSTITUTE(TEXT(CW7,"#,##0.00"),"-","△")&amp;"】"))</f>
        <v>【51.30】</v>
      </c>
      <c r="CX6" s="35">
        <f>IF(CX7="",NA(),CX7)</f>
        <v>91.16</v>
      </c>
      <c r="CY6" s="35">
        <f t="shared" ref="CY6:DG6" si="11">IF(CY7="",NA(),CY7)</f>
        <v>90.14</v>
      </c>
      <c r="CZ6" s="35">
        <f t="shared" si="11"/>
        <v>90.15</v>
      </c>
      <c r="DA6" s="35">
        <f t="shared" si="11"/>
        <v>90.49</v>
      </c>
      <c r="DB6" s="35">
        <f t="shared" si="11"/>
        <v>92.05</v>
      </c>
      <c r="DC6" s="35">
        <f t="shared" si="11"/>
        <v>84.32</v>
      </c>
      <c r="DD6" s="35">
        <f t="shared" si="11"/>
        <v>84.58</v>
      </c>
      <c r="DE6" s="35">
        <f t="shared" si="11"/>
        <v>84.84</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0.04</v>
      </c>
      <c r="EN6" s="35">
        <f t="shared" si="14"/>
        <v>0.02</v>
      </c>
      <c r="EO6" s="34" t="str">
        <f>IF(EO7="","",IF(EO7="-","【-】","【"&amp;SUBSTITUTE(TEXT(EO7,"#,##0.00"),"-","△")&amp;"】"))</f>
        <v>【0.02】</v>
      </c>
    </row>
    <row r="7" spans="1:145" s="36" customFormat="1" x14ac:dyDescent="0.15">
      <c r="A7" s="28"/>
      <c r="B7" s="37">
        <v>2019</v>
      </c>
      <c r="C7" s="37">
        <v>63614</v>
      </c>
      <c r="D7" s="37">
        <v>47</v>
      </c>
      <c r="E7" s="37">
        <v>17</v>
      </c>
      <c r="F7" s="37">
        <v>5</v>
      </c>
      <c r="G7" s="37">
        <v>0</v>
      </c>
      <c r="H7" s="37" t="s">
        <v>97</v>
      </c>
      <c r="I7" s="37" t="s">
        <v>98</v>
      </c>
      <c r="J7" s="37" t="s">
        <v>99</v>
      </c>
      <c r="K7" s="37" t="s">
        <v>100</v>
      </c>
      <c r="L7" s="37" t="s">
        <v>101</v>
      </c>
      <c r="M7" s="37" t="s">
        <v>102</v>
      </c>
      <c r="N7" s="38" t="s">
        <v>103</v>
      </c>
      <c r="O7" s="38" t="s">
        <v>104</v>
      </c>
      <c r="P7" s="38">
        <v>21.26</v>
      </c>
      <c r="Q7" s="38">
        <v>96.35</v>
      </c>
      <c r="R7" s="38">
        <v>3740</v>
      </c>
      <c r="S7" s="38">
        <v>5406</v>
      </c>
      <c r="T7" s="38">
        <v>161.66999999999999</v>
      </c>
      <c r="U7" s="38">
        <v>33.44</v>
      </c>
      <c r="V7" s="38">
        <v>1132</v>
      </c>
      <c r="W7" s="38">
        <v>1.21</v>
      </c>
      <c r="X7" s="38">
        <v>935.54</v>
      </c>
      <c r="Y7" s="38">
        <v>84.37</v>
      </c>
      <c r="Z7" s="38">
        <v>68.91</v>
      </c>
      <c r="AA7" s="38">
        <v>78.36</v>
      </c>
      <c r="AB7" s="38">
        <v>82.82</v>
      </c>
      <c r="AC7" s="38">
        <v>87.55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77.22</v>
      </c>
      <c r="BG7" s="38">
        <v>66.3</v>
      </c>
      <c r="BH7" s="38">
        <v>57.22</v>
      </c>
      <c r="BI7" s="38">
        <v>45.81</v>
      </c>
      <c r="BJ7" s="38">
        <v>43.51</v>
      </c>
      <c r="BK7" s="38">
        <v>1081.8</v>
      </c>
      <c r="BL7" s="38">
        <v>974.93</v>
      </c>
      <c r="BM7" s="38">
        <v>855.8</v>
      </c>
      <c r="BN7" s="38">
        <v>654.91999999999996</v>
      </c>
      <c r="BO7" s="38">
        <v>654.71</v>
      </c>
      <c r="BP7" s="38">
        <v>765.47</v>
      </c>
      <c r="BQ7" s="38">
        <v>64.17</v>
      </c>
      <c r="BR7" s="38">
        <v>40.76</v>
      </c>
      <c r="BS7" s="38">
        <v>54.63</v>
      </c>
      <c r="BT7" s="38">
        <v>61.6</v>
      </c>
      <c r="BU7" s="38">
        <v>70.78</v>
      </c>
      <c r="BV7" s="38">
        <v>52.19</v>
      </c>
      <c r="BW7" s="38">
        <v>55.32</v>
      </c>
      <c r="BX7" s="38">
        <v>59.8</v>
      </c>
      <c r="BY7" s="38">
        <v>65.39</v>
      </c>
      <c r="BZ7" s="38">
        <v>65.37</v>
      </c>
      <c r="CA7" s="38">
        <v>59.59</v>
      </c>
      <c r="CB7" s="38">
        <v>131.83000000000001</v>
      </c>
      <c r="CC7" s="38">
        <v>220.97</v>
      </c>
      <c r="CD7" s="38">
        <v>150</v>
      </c>
      <c r="CE7" s="38">
        <v>137.59</v>
      </c>
      <c r="CF7" s="38">
        <v>150.46</v>
      </c>
      <c r="CG7" s="38">
        <v>296.14</v>
      </c>
      <c r="CH7" s="38">
        <v>283.17</v>
      </c>
      <c r="CI7" s="38">
        <v>263.76</v>
      </c>
      <c r="CJ7" s="38">
        <v>230.88</v>
      </c>
      <c r="CK7" s="38">
        <v>228.99</v>
      </c>
      <c r="CL7" s="38">
        <v>257.86</v>
      </c>
      <c r="CM7" s="38">
        <v>62.52</v>
      </c>
      <c r="CN7" s="38">
        <v>61.22</v>
      </c>
      <c r="CO7" s="38">
        <v>62.81</v>
      </c>
      <c r="CP7" s="38">
        <v>69.61</v>
      </c>
      <c r="CQ7" s="38">
        <v>55.86</v>
      </c>
      <c r="CR7" s="38">
        <v>52.31</v>
      </c>
      <c r="CS7" s="38">
        <v>60.65</v>
      </c>
      <c r="CT7" s="38">
        <v>51.75</v>
      </c>
      <c r="CU7" s="38">
        <v>56.72</v>
      </c>
      <c r="CV7" s="38">
        <v>54.06</v>
      </c>
      <c r="CW7" s="38">
        <v>51.3</v>
      </c>
      <c r="CX7" s="38">
        <v>91.16</v>
      </c>
      <c r="CY7" s="38">
        <v>90.14</v>
      </c>
      <c r="CZ7" s="38">
        <v>90.15</v>
      </c>
      <c r="DA7" s="38">
        <v>90.49</v>
      </c>
      <c r="DB7" s="38">
        <v>92.05</v>
      </c>
      <c r="DC7" s="38">
        <v>84.32</v>
      </c>
      <c r="DD7" s="38">
        <v>84.58</v>
      </c>
      <c r="DE7" s="38">
        <v>84.84</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dcterms:created xsi:type="dcterms:W3CDTF">2020-12-04T03:00:28Z</dcterms:created>
  <dcterms:modified xsi:type="dcterms:W3CDTF">2021-01-26T02:13:18Z</dcterms:modified>
  <cp:category/>
</cp:coreProperties>
</file>