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1E870460-C50C-4D2B-ABBB-6E2E0968E78F}" xr6:coauthVersionLast="47" xr6:coauthVersionMax="47" xr10:uidLastSave="{00000000-0000-0000-0000-000000000000}"/>
  <bookViews>
    <workbookView xWindow="-108" yWindow="-108" windowWidth="23256" windowHeight="13896" tabRatio="867" activeTab="3"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'!$A$1:$V$64</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7" i="90" l="1"/>
  <c r="AE30" i="73"/>
  <c r="C75" i="90"/>
  <c r="V13" i="79"/>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W45" i="90"/>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AW46"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75" i="90"/>
  <c r="AW17" i="90" l="1"/>
  <c r="BA23" i="78" s="1"/>
  <c r="AH51" i="90" a="1"/>
  <c r="AH51" i="90" s="1"/>
  <c r="AE67" i="90" s="1"/>
  <c r="AH19" i="90"/>
  <c r="H5" i="90" l="1"/>
  <c r="G15" i="79" l="1"/>
  <c r="AP15" i="79" l="1"/>
  <c r="AO15" i="79"/>
  <c r="M15" i="79" s="1"/>
  <c r="N15" i="79" s="1"/>
  <c r="AK15" i="79"/>
  <c r="AL15" i="79"/>
  <c r="AJ15" i="79"/>
  <c r="C2" i="79" l="1"/>
  <c r="AE69" i="90" l="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H75" i="90" s="1"/>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F40" authorId="0" shapeId="0" xr:uid="{83DAC55F-625B-4837-BA02-EFB5C3136C7A}">
      <text>
        <r>
          <rPr>
            <b/>
            <sz val="9"/>
            <color indexed="81"/>
            <rFont val="MS P ゴシック"/>
            <family val="3"/>
            <charset val="128"/>
          </rPr>
          <t xml:space="preserve">債権譲渡をしている事業所がある場合チェックしてください。
</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11"/>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補助金は、国保連合会に登録している介護給付費等の振込先口座に、振り込みいたします。
事業所の口座を登録している場合は、別途委任状の提出が必要です。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<sst xmlns="http://schemas.openxmlformats.org/spreadsheetml/2006/main" count="6603" uniqueCount="2507">
  <si>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</si>
  <si>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</si>
  <si>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</si>
  <si>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</si>
  <si>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</si>
  <si>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</si>
  <si>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</si>
  <si>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</si>
  <si>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</si>
  <si>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</si>
  <si>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</si>
  <si>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</si>
  <si>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</si>
  <si>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</si>
  <si>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</si>
  <si>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</si>
  <si>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</si>
  <si>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</si>
  <si>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</si>
  <si>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</si>
  <si>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</si>
  <si>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</si>
  <si>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</si>
  <si>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</si>
  <si>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</si>
  <si>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</si>
  <si>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</si>
  <si>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</si>
  <si>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</si>
  <si>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</si>
  <si>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</si>
  <si>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</si>
  <si>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</si>
  <si>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</si>
  <si>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</si>
  <si>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</si>
  <si>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</si>
  <si>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</si>
  <si>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</si>
  <si>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</si>
  <si>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</si>
  <si>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</si>
  <si>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</si>
  <si>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</si>
  <si>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</si>
  <si>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</si>
  <si>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</si>
  <si>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</si>
  <si>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</si>
  <si>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</si>
  <si>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</si>
  <si>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</si>
  <si>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</si>
  <si>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</si>
  <si>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</si>
  <si>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</si>
  <si>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</si>
  <si>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</si>
  <si>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</si>
  <si>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</si>
  <si>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</si>
  <si>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</si>
  <si>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</si>
  <si>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</si>
  <si>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</si>
  <si>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</si>
  <si>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</si>
  <si>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</si>
  <si>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</si>
  <si>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</si>
  <si>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</si>
  <si>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</si>
  <si>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</si>
  <si>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</si>
  <si>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</si>
  <si>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</si>
  <si>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</si>
  <si>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</si>
  <si>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</si>
  <si>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</si>
  <si>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</si>
  <si>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</si>
  <si>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</si>
  <si>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</si>
  <si>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</si>
  <si>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</si>
  <si>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</si>
  <si>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</si>
  <si>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</si>
  <si>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</si>
  <si>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</si>
  <si>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</si>
  <si>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</si>
  <si>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</si>
  <si>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</si>
  <si>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</si>
  <si>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</si>
  <si>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</si>
  <si>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</si>
  <si>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</si>
  <si>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</si>
  <si>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</si>
  <si>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</si>
  <si>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</si>
  <si>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</si>
  <si>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</si>
  <si>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</si>
  <si>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</si>
  <si>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</si>
  <si>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</si>
  <si>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</si>
  <si>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</si>
  <si>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</si>
  <si>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</si>
  <si>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</si>
  <si>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</si>
  <si>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</si>
  <si>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</si>
  <si>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</si>
  <si>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</si>
  <si>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</si>
  <si>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</si>
  <si>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</si>
  <si>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</si>
  <si>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</si>
  <si>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5"/>
  </si>
  <si>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</si>
  <si>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</si>
  <si>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</si>
  <si>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</si>
  <si>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</si>
  <si>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</si>
  <si>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</si>
  <si>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</si>
  <si>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</si>
  <si>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</si>
  <si>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</si>
  <si>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</si>
  <si>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</si>
  <si>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</si>
  <si>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</si>
  <si>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</si>
  <si>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</si>
  <si>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</si>
  <si>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</si>
  <si>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</si>
  <si>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</si>
  <si>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</si>
  <si>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</si>
  <si>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</si>
  <si>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</si>
  <si>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</si>
  <si>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</si>
  <si>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</si>
  <si>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</si>
  <si>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</si>
  <si>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</si>
  <si>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</si>
  <si>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</si>
  <si>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</si>
  <si>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</si>
  <si>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</si>
  <si>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</si>
  <si>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</si>
  <si>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</si>
  <si>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</si>
  <si>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</si>
  <si>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</si>
  <si>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</si>
  <si>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</si>
  <si>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</si>
  <si>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</si>
  <si>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</si>
  <si>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</si>
  <si>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</si>
  <si>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</si>
  <si>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</si>
  <si>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</si>
  <si>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</si>
  <si>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</si>
  <si>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</si>
  <si>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</si>
  <si>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</si>
  <si>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</si>
  <si>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</si>
  <si>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</si>
  <si>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</si>
  <si>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</si>
  <si>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</si>
  <si>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</si>
  <si>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</si>
  <si>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</si>
  <si>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</si>
  <si>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</si>
  <si>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</si>
  <si>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</si>
  <si>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</si>
  <si>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</si>
  <si>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</si>
  <si>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</si>
  <si>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</si>
  <si>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</si>
  <si>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</si>
  <si>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</si>
  <si>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</si>
  <si>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</si>
  <si>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</si>
  <si>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</si>
  <si>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</si>
  <si>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</si>
  <si>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</si>
  <si>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</si>
  <si>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</si>
  <si>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</si>
  <si>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</si>
  <si>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</si>
  <si>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</si>
  <si>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</si>
  <si>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</si>
  <si>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</si>
  <si>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</si>
  <si>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</si>
  <si>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</si>
  <si>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</si>
  <si>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</si>
  <si>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</si>
  <si>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</si>
  <si>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</si>
  <si>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</si>
  <si>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</si>
  <si>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</si>
  <si>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</si>
  <si>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</si>
  <si>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</si>
  <si>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</si>
  <si>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</si>
  <si>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</si>
  <si>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</si>
  <si>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</si>
  <si>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</si>
  <si>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</si>
  <si>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</si>
  <si>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</si>
  <si>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</si>
  <si>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</si>
  <si>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</si>
  <si>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</si>
  <si>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</si>
  <si>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</si>
  <si>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</si>
  <si>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</si>
  <si>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</si>
  <si>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</si>
  <si>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</si>
  <si>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</si>
  <si>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</si>
  <si>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</si>
  <si>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</si>
  <si>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</si>
  <si>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</si>
  <si>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</si>
  <si>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</si>
  <si>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</si>
  <si>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</si>
  <si>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</si>
  <si>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</si>
  <si>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</si>
  <si>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</si>
  <si>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</si>
  <si>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</si>
  <si>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</si>
  <si>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</si>
  <si>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</si>
  <si>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</si>
  <si>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</si>
  <si>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</si>
  <si>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</si>
  <si>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</si>
  <si>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</si>
  <si>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</si>
  <si>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</si>
  <si>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</si>
  <si>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</si>
  <si>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</si>
  <si>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</si>
  <si>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</si>
  <si>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</si>
  <si>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</si>
  <si>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</si>
  <si>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</si>
  <si>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</si>
  <si>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</si>
  <si>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</si>
  <si>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</si>
  <si>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</si>
  <si>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</si>
  <si>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</si>
  <si>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</si>
  <si>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</si>
  <si>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</si>
  <si>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</si>
  <si>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</si>
  <si>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</si>
  <si>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</si>
  <si>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</si>
  <si>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</si>
  <si>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</si>
  <si>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</si>
  <si>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</si>
  <si>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</si>
  <si>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</si>
  <si>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</si>
  <si>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</si>
  <si>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</si>
  <si>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</si>
  <si>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</si>
  <si>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</si>
  <si>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</si>
  <si>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</si>
  <si>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</si>
  <si>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</si>
  <si>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</si>
  <si>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</si>
  <si>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</si>
  <si>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</si>
  <si>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</si>
  <si>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</si>
  <si>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</si>
  <si>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</si>
  <si>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</si>
  <si>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</si>
  <si>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</si>
  <si>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</si>
  <si>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</si>
  <si>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</si>
  <si>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</si>
  <si>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</si>
  <si>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</si>
  <si>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</si>
  <si>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</si>
  <si>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</si>
  <si>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</si>
  <si>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</si>
  <si>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</si>
  <si>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</si>
  <si>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</si>
  <si>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</si>
  <si>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</si>
  <si>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</si>
  <si>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</si>
  <si>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</si>
  <si>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</si>
  <si>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</si>
  <si>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</si>
  <si>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</si>
  <si>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</si>
  <si>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</si>
  <si>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</si>
  <si>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</si>
  <si>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</si>
  <si>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</si>
  <si>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</si>
  <si>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</si>
  <si>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</si>
  <si>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</si>
  <si>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</si>
  <si>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</si>
  <si>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</si>
  <si>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</si>
  <si>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</si>
  <si>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</si>
  <si>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</si>
  <si>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</si>
  <si>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</si>
  <si>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</si>
  <si>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</si>
  <si>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</si>
  <si>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</si>
  <si>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</si>
  <si>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</si>
  <si>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</si>
  <si>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</si>
  <si>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</si>
  <si>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</si>
  <si>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</si>
  <si>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</si>
  <si>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</si>
  <si>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</si>
  <si>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</si>
  <si>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</si>
  <si>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</si>
  <si>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</si>
  <si>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</si>
  <si>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</si>
  <si>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</si>
  <si>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</si>
  <si>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</si>
  <si>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</si>
  <si>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</si>
  <si>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</si>
  <si>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</si>
  <si>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</si>
  <si>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</si>
  <si>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</si>
  <si>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</si>
  <si>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</si>
  <si>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</si>
  <si>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</si>
  <si>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</si>
  <si>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</si>
  <si>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</si>
  <si>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</si>
  <si>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</si>
  <si>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</si>
  <si>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</si>
  <si>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</si>
  <si>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</si>
  <si>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</si>
  <si>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</si>
  <si>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</si>
  <si>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</si>
  <si>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</si>
  <si>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</si>
  <si>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</si>
  <si>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</si>
  <si>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</si>
  <si>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</si>
  <si>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</si>
  <si>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</si>
  <si>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</si>
  <si>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</si>
  <si>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</si>
  <si>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</si>
  <si>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</si>
  <si>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</si>
  <si>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</si>
  <si>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</si>
  <si>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</si>
  <si>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</si>
  <si>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</si>
  <si>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</si>
  <si>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</si>
  <si>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</si>
  <si>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</si>
  <si>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</si>
  <si>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</si>
  <si>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</si>
  <si>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</si>
  <si>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</si>
  <si>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</si>
  <si>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</si>
  <si>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</si>
  <si>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</si>
  <si>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</si>
  <si>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</si>
  <si>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</si>
  <si>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</si>
  <si>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</si>
  <si>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</si>
  <si>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</si>
  <si>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</si>
  <si>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</si>
  <si>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</si>
  <si>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</si>
  <si>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</si>
  <si>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</si>
  <si>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</si>
  <si>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</si>
  <si>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</si>
  <si>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</si>
  <si>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</si>
  <si>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</si>
  <si>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</si>
  <si>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</si>
  <si>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</si>
  <si>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</si>
  <si>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</si>
  <si>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</si>
  <si>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</si>
  <si>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</si>
  <si>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</si>
  <si>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</si>
  <si>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</si>
  <si>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</si>
  <si>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</si>
  <si>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</si>
  <si>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</si>
  <si>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</si>
  <si>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</si>
  <si>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</si>
  <si>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</si>
  <si>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</si>
  <si>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</si>
  <si>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</si>
  <si>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</si>
  <si>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</si>
  <si>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</si>
  <si>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</si>
  <si>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</si>
  <si>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</si>
  <si>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</si>
  <si>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</si>
  <si>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</si>
  <si>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</si>
  <si>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</si>
  <si>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</si>
  <si>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</si>
  <si>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</si>
  <si>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</si>
  <si>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</si>
  <si>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</si>
  <si>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</si>
  <si>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</si>
  <si>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</si>
  <si>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</si>
  <si>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</si>
  <si>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</si>
  <si>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</si>
  <si>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</si>
  <si>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</si>
  <si>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</si>
  <si>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</si>
  <si>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</si>
  <si>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</si>
  <si>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</si>
  <si>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</si>
  <si>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</si>
  <si>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</si>
  <si>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</si>
  <si>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</si>
  <si>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</si>
  <si>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</si>
  <si>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</si>
  <si>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</si>
  <si>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</si>
  <si>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</si>
  <si>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</si>
  <si>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</si>
  <si>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</si>
  <si>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</si>
  <si>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</si>
  <si>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</si>
  <si>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</si>
  <si>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</si>
  <si>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</si>
  <si>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</si>
  <si>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</si>
  <si>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</si>
  <si>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</si>
  <si>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</si>
  <si>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</si>
  <si>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</si>
  <si>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</si>
  <si>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</si>
  <si>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</si>
  <si>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</si>
  <si>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</si>
  <si>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</si>
  <si>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</si>
  <si>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</si>
  <si>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</si>
  <si>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</si>
  <si>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</si>
  <si>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</si>
  <si>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</si>
  <si>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</si>
  <si>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</si>
  <si>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</si>
  <si>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</si>
  <si>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</si>
  <si>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</si>
  <si>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</si>
  <si>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</si>
  <si>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</si>
  <si>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</si>
  <si>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</si>
  <si>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</si>
  <si>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</si>
  <si>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</si>
  <si>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</si>
  <si>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</si>
  <si>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</si>
  <si>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</si>
  <si>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</si>
  <si>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</si>
  <si>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</si>
  <si>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</si>
  <si>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</si>
  <si>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</si>
  <si>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</si>
  <si>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</si>
  <si>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</si>
  <si>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</si>
  <si>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</si>
  <si>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</si>
  <si>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</si>
  <si>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</si>
  <si>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</si>
  <si>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</si>
  <si>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</si>
  <si>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</si>
  <si>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</si>
  <si>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</si>
  <si>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</si>
  <si>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</si>
  <si>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</si>
  <si>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</si>
  <si>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</si>
  <si>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</si>
  <si>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</si>
  <si>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</si>
  <si>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</si>
  <si>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</si>
  <si>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</si>
  <si>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</si>
  <si>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</si>
  <si>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</si>
  <si>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</si>
  <si>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</si>
  <si>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</si>
  <si>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</si>
  <si>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</si>
  <si>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</si>
  <si>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</si>
  <si>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</si>
  <si>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</si>
  <si>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</si>
  <si>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</si>
  <si>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</si>
  <si>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</si>
  <si>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</si>
  <si>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</si>
  <si>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</si>
  <si>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</si>
  <si>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</si>
  <si>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</si>
  <si>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</si>
  <si>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</si>
  <si>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</si>
  <si>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</si>
  <si>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</si>
  <si>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</si>
  <si>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</si>
  <si>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</si>
  <si>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</si>
  <si>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</si>
  <si>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</si>
  <si>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</si>
  <si>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</si>
  <si>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</si>
  <si>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</si>
  <si>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</si>
  <si>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</si>
  <si>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</si>
  <si>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</si>
  <si>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</si>
  <si>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</si>
  <si>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</si>
  <si>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</si>
  <si>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</si>
  <si>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</si>
  <si>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</si>
  <si>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</si>
  <si>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</si>
  <si>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</si>
  <si>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</si>
  <si>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</si>
  <si>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</si>
  <si>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</si>
  <si>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</si>
  <si>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</si>
  <si>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</si>
  <si>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</si>
  <si>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</si>
  <si>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</si>
  <si>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</si>
  <si>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</si>
  <si>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</si>
  <si>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</si>
  <si>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</si>
  <si>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</si>
  <si>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</si>
  <si>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</si>
  <si>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</si>
  <si>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</si>
  <si>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</si>
  <si>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</si>
  <si>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</si>
  <si>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</si>
  <si>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</si>
  <si>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</si>
  <si>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</si>
  <si>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</si>
  <si>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</si>
  <si>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</si>
  <si>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</si>
  <si>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</si>
  <si>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</si>
  <si>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</si>
  <si>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</si>
  <si>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</si>
  <si>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</si>
  <si>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</si>
  <si>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</si>
  <si>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</si>
  <si>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</si>
  <si>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</si>
  <si>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</si>
  <si>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</si>
  <si>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</si>
  <si>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</si>
  <si>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</si>
  <si>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</si>
  <si>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</si>
  <si>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</si>
  <si>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</si>
  <si>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</si>
  <si>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</si>
  <si>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</si>
  <si>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</si>
  <si>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</si>
  <si>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</si>
  <si>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</si>
  <si>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</si>
  <si>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</si>
  <si>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</si>
  <si>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</si>
  <si>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</si>
  <si>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</si>
  <si>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</si>
  <si>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</si>
  <si>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</si>
  <si>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</si>
  <si>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</si>
  <si>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</si>
  <si>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</si>
  <si>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</si>
  <si>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</si>
  <si>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</si>
  <si>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</si>
  <si>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</si>
  <si>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</si>
  <si>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</si>
  <si>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</si>
  <si>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</si>
  <si>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</si>
  <si>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</si>
  <si>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</si>
  <si>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</si>
  <si>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</si>
  <si>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</si>
  <si>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</si>
  <si>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</si>
  <si>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</si>
  <si>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</si>
  <si>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</si>
  <si>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</si>
  <si>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</si>
  <si>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</si>
  <si>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</si>
  <si>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</si>
  <si>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</si>
  <si>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</si>
  <si>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</si>
  <si>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</si>
  <si>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</si>
  <si>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</si>
  <si>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</si>
  <si>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</si>
  <si>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</si>
  <si>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</si>
  <si>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</si>
  <si>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</si>
  <si>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</si>
  <si>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</si>
  <si>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</si>
  <si>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</si>
  <si>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</si>
  <si>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</si>
  <si>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</si>
  <si>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</si>
  <si>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</si>
  <si>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</si>
  <si>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</si>
  <si>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</si>
  <si>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</si>
  <si>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</si>
  <si>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</si>
  <si>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</si>
  <si>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</si>
  <si>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</si>
  <si>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</si>
  <si>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</si>
  <si>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</si>
  <si>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</si>
  <si>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</si>
  <si>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</si>
  <si>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</si>
  <si>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</si>
  <si>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</si>
  <si>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</si>
  <si>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</si>
  <si>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</si>
  <si>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</si>
  <si>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</si>
  <si>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</si>
  <si>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</si>
  <si>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</si>
  <si>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</si>
  <si>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</si>
  <si>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</si>
  <si>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</si>
  <si>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</si>
  <si>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</si>
  <si>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</si>
  <si>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</si>
  <si>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</si>
  <si>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</si>
  <si>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</si>
  <si>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</si>
  <si>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</si>
  <si>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</si>
  <si>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</si>
  <si>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</si>
  <si>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</si>
  <si>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</si>
  <si>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</si>
  <si>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</si>
  <si>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</si>
  <si>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</si>
  <si>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</si>
  <si>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</si>
  <si>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</si>
  <si>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</si>
  <si>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</si>
  <si>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</si>
  <si>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</si>
  <si>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</si>
  <si>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</si>
  <si>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</si>
  <si>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</si>
  <si>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</si>
  <si>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</si>
  <si>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</si>
  <si>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</si>
  <si>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</si>
  <si>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</si>
  <si>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</si>
  <si>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</si>
  <si>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</si>
  <si>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</si>
  <si>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</si>
  <si>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</si>
  <si>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</si>
  <si>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</si>
  <si>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</si>
  <si>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</si>
  <si>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</si>
  <si>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</si>
  <si>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</si>
  <si>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</si>
  <si>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</si>
  <si>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</si>
  <si>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</si>
  <si>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</si>
  <si>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</si>
  <si>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</si>
  <si>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</si>
  <si>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</si>
  <si>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</si>
  <si>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</si>
  <si>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</si>
  <si>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</si>
  <si>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</si>
  <si>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</si>
  <si>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</si>
  <si>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</si>
  <si>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</si>
  <si>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</si>
  <si>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</si>
  <si>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</si>
  <si>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</si>
  <si>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</si>
  <si>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</si>
  <si>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</si>
  <si>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</si>
  <si>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</si>
  <si>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</si>
  <si>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</si>
  <si>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</si>
  <si>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</si>
  <si>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</si>
  <si>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</si>
  <si>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</si>
  <si>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</si>
  <si>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</si>
  <si>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</si>
  <si>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</si>
  <si>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</si>
  <si>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</si>
  <si>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</si>
  <si>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</si>
  <si>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</si>
  <si>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</si>
  <si>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</si>
  <si>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</si>
  <si>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</si>
  <si>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</si>
  <si>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</si>
  <si>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</si>
  <si>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</si>
  <si>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</si>
  <si>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</si>
  <si>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</si>
  <si>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</si>
  <si>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</si>
  <si>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</si>
  <si>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</si>
  <si>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</si>
  <si>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</si>
  <si>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</si>
  <si>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</si>
  <si>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</si>
  <si>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</si>
  <si>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</si>
  <si>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</si>
  <si>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</si>
  <si>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</si>
  <si>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</si>
  <si>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</si>
  <si>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</si>
  <si>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</si>
  <si>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</si>
  <si>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</si>
  <si>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</si>
  <si>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</si>
  <si>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</si>
  <si>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</si>
  <si>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</si>
  <si>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</si>
  <si>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</si>
  <si>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</si>
  <si>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</si>
  <si>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</si>
  <si>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</si>
  <si>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</si>
  <si>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</si>
  <si>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</si>
  <si>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</si>
  <si>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</si>
  <si>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</si>
  <si>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</si>
  <si>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</si>
  <si>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</si>
  <si>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</si>
  <si>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</si>
  <si>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</si>
  <si>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</si>
  <si>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</si>
  <si>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</si>
  <si>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</si>
  <si>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</si>
  <si>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</si>
  <si>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</si>
  <si>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</si>
  <si>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</si>
  <si>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</si>
  <si>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</si>
  <si>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</si>
  <si>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</si>
  <si>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</si>
  <si>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</si>
  <si>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</si>
  <si>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</si>
  <si>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</si>
  <si>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</si>
  <si>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</si>
  <si>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</si>
  <si>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</si>
  <si>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</si>
  <si>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</si>
  <si>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</si>
  <si>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</si>
  <si>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</si>
  <si>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</si>
  <si>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</si>
  <si>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</si>
  <si>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</si>
  <si>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</si>
  <si>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</si>
  <si>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</si>
  <si>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</si>
  <si>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</si>
  <si>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</si>
  <si>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</si>
  <si>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</si>
  <si>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</si>
  <si>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</si>
  <si>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</si>
  <si>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</si>
  <si>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</si>
  <si>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</si>
  <si>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</si>
  <si>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</si>
  <si>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</si>
  <si>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</si>
  <si>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</si>
  <si>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</si>
  <si>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</si>
  <si>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</si>
  <si>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</si>
  <si>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</si>
  <si>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</si>
  <si>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</si>
  <si>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</si>
  <si>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</si>
  <si>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</si>
  <si>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</si>
  <si>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</si>
  <si>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</si>
  <si>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</si>
  <si>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</si>
  <si>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</si>
  <si>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</si>
  <si>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</si>
  <si>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</si>
  <si>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</si>
  <si>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</si>
  <si>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</si>
  <si>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</si>
  <si>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</si>
  <si>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</si>
  <si>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</si>
  <si>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</si>
  <si>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</si>
  <si>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</si>
  <si>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</si>
  <si>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</si>
  <si>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</si>
  <si>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</si>
  <si>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</si>
  <si>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</si>
  <si>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</si>
  <si>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</si>
  <si>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</si>
  <si>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</si>
  <si>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</si>
  <si>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</si>
  <si>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</si>
  <si>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</si>
  <si>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</si>
  <si>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</si>
  <si>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</si>
  <si>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</si>
  <si>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</si>
  <si>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</si>
  <si>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</si>
  <si>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</si>
  <si>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</si>
  <si>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</si>
  <si>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</si>
  <si>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</si>
  <si>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</si>
  <si>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</si>
  <si>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</si>
  <si>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</si>
  <si>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</si>
  <si>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</si>
  <si>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</si>
  <si>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</si>
  <si>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</si>
  <si>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</si>
  <si>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</si>
  <si>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</si>
  <si>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</si>
  <si>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</si>
  <si>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</si>
  <si>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</si>
  <si>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</si>
  <si>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</si>
  <si>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</si>
  <si>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</si>
  <si>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</si>
  <si>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</si>
  <si>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</si>
  <si>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</si>
  <si>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</si>
  <si>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</si>
  <si>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</si>
  <si>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</si>
  <si>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</si>
  <si>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</si>
  <si>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</si>
  <si>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</si>
  <si>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</si>
  <si>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</si>
  <si>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</si>
  <si>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</si>
  <si>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</si>
  <si>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</si>
  <si>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</si>
  <si>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</si>
  <si>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</si>
  <si>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</si>
  <si>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</si>
  <si>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</si>
  <si>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</si>
  <si>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</si>
  <si>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</si>
  <si>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</si>
  <si>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</si>
  <si>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</si>
  <si>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</si>
  <si>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</si>
  <si>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</si>
  <si>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</si>
  <si>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</si>
  <si>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</si>
  <si>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</si>
  <si>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</si>
  <si>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</si>
  <si>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</si>
  <si>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</si>
  <si>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</si>
  <si>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</si>
  <si>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</si>
  <si>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</si>
  <si>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</si>
  <si>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</si>
  <si>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</si>
  <si>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</si>
  <si>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</si>
  <si>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</si>
  <si>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</si>
  <si>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</si>
  <si>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</si>
  <si>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</si>
  <si>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</si>
  <si>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</si>
  <si>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</si>
  <si>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</si>
  <si>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</si>
  <si>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</si>
  <si>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</si>
  <si>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</si>
  <si>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</si>
  <si>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</si>
  <si>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</si>
  <si>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</si>
  <si>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</si>
  <si>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</si>
  <si>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</si>
  <si>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</si>
  <si>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</si>
  <si>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</si>
  <si>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</si>
  <si>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</si>
  <si>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</si>
  <si>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</si>
  <si>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</si>
  <si>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</si>
  <si>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</si>
  <si>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</si>
  <si>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</si>
  <si>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</si>
  <si>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</si>
  <si>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</si>
  <si>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</si>
  <si>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</si>
  <si>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</si>
  <si>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</si>
  <si>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</si>
  <si>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</si>
  <si>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</si>
  <si>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</si>
  <si>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</si>
  <si>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</si>
  <si>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</si>
  <si>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</si>
  <si>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</si>
  <si>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</si>
  <si>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</si>
  <si>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</si>
  <si>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</si>
  <si>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</si>
  <si>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</si>
  <si>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</si>
  <si>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</si>
  <si>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</si>
  <si>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</si>
  <si>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</si>
  <si>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</si>
  <si>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</si>
  <si>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</si>
  <si>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</si>
  <si>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</si>
  <si>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</si>
  <si>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</si>
  <si>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</si>
  <si>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</si>
  <si>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</si>
  <si>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</si>
  <si>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</si>
  <si>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</si>
  <si>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</si>
  <si>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</si>
  <si>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</si>
  <si>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</si>
  <si>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</si>
  <si>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</si>
  <si>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</si>
  <si>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</si>
  <si>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</si>
  <si>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</si>
  <si>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</si>
  <si>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</si>
  <si>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</si>
  <si>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</si>
  <si>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</si>
  <si>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</si>
  <si>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</si>
  <si>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</si>
  <si>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</si>
  <si>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</si>
  <si>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</si>
  <si>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</si>
  <si>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</si>
  <si>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</si>
  <si>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</si>
  <si>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</si>
  <si>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</si>
  <si>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</si>
  <si>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</si>
  <si>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</si>
  <si>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</si>
  <si>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</si>
  <si>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</si>
  <si>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</si>
  <si>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</si>
  <si>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</si>
  <si>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</si>
  <si>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</si>
  <si>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</si>
  <si>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</si>
  <si>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</si>
  <si>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</si>
  <si>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</si>
  <si>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</si>
  <si>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</si>
  <si>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</si>
  <si>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</si>
  <si>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</si>
  <si>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</si>
  <si>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</si>
  <si>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</si>
  <si>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</si>
  <si>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</si>
  <si>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</si>
  <si>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</si>
  <si>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</si>
  <si>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</si>
  <si>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</si>
  <si>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</si>
  <si>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</si>
  <si>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</si>
  <si>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</si>
  <si>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</si>
  <si>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</si>
  <si>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</si>
  <si>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</si>
  <si>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</si>
  <si>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</si>
  <si>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</si>
  <si>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</si>
  <si>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</si>
  <si>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</si>
  <si>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</si>
  <si>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</si>
  <si>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</si>
  <si>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</si>
  <si>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</si>
  <si>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</si>
  <si>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</si>
  <si>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</si>
  <si>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</si>
  <si>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</si>
  <si>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</si>
  <si>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</si>
  <si>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</si>
  <si>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</si>
  <si>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</si>
  <si>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</si>
  <si>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</si>
  <si>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</si>
  <si>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</si>
  <si>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</si>
  <si>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</si>
  <si>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</si>
  <si>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</si>
  <si>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</si>
  <si>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</si>
  <si>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</si>
  <si>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</si>
  <si>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</si>
  <si>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</si>
  <si>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</si>
  <si>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</si>
  <si>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</si>
  <si>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</si>
  <si>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</si>
  <si>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</si>
  <si>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</si>
  <si>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</si>
  <si>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</si>
  <si>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</si>
  <si>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</si>
  <si>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</si>
  <si>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</si>
  <si>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</si>
  <si>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</si>
  <si>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</si>
  <si>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</si>
  <si>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</si>
  <si>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</si>
  <si>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</si>
  <si>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</si>
  <si>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</si>
  <si>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</si>
  <si>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</si>
  <si>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</si>
  <si>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</si>
  <si>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</si>
  <si>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</si>
  <si>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</si>
  <si>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</si>
  <si>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</si>
  <si>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</si>
  <si>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</si>
  <si>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</si>
  <si>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</si>
  <si>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</si>
  <si>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</si>
  <si>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</si>
  <si>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</si>
  <si>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</si>
  <si>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</si>
  <si>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</si>
  <si>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</si>
  <si>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</si>
  <si>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</si>
  <si>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</si>
  <si>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</si>
  <si>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</si>
  <si>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</si>
  <si>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</si>
  <si>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</si>
  <si>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</si>
  <si>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</si>
  <si>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</si>
  <si>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</si>
  <si>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</si>
  <si>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</si>
  <si>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</si>
  <si>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</si>
  <si>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</si>
  <si>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</si>
  <si>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</si>
  <si>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</si>
  <si>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</si>
  <si>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</si>
  <si>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</si>
  <si>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</si>
  <si>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</si>
  <si>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</si>
  <si>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</si>
  <si>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</si>
  <si>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</si>
  <si>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</si>
  <si>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</si>
  <si>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</si>
  <si>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</si>
  <si>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</si>
  <si>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</si>
  <si>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</si>
  <si>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</si>
  <si>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</si>
  <si>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</si>
  <si>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</si>
  <si>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</si>
  <si>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</si>
  <si>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</si>
  <si>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</si>
  <si>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</si>
  <si>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</si>
  <si>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</si>
  <si>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</si>
  <si>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</si>
  <si>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</si>
  <si>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</si>
  <si>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</si>
  <si>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</si>
  <si>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</si>
  <si>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</si>
  <si>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</si>
  <si>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</si>
  <si>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</si>
  <si>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</si>
  <si>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</si>
  <si>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</si>
  <si>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</si>
  <si>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</si>
  <si>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</si>
  <si>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</si>
  <si>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</si>
  <si>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</si>
  <si>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</si>
  <si>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</si>
  <si>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</si>
  <si>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</si>
  <si>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</si>
  <si>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</si>
  <si>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</si>
  <si>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</si>
  <si>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</si>
  <si>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</si>
  <si>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</si>
  <si>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</si>
  <si>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</si>
  <si>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</si>
  <si>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</si>
  <si>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</si>
  <si>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</si>
  <si>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</si>
  <si>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</si>
  <si>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</si>
  <si>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</si>
  <si>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</si>
  <si>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</si>
  <si>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</si>
  <si>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</si>
  <si>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</si>
  <si>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</si>
  <si>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</si>
  <si>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</si>
  <si>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</si>
  <si>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</si>
  <si>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</si>
  <si>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</si>
  <si>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</si>
  <si>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</si>
  <si>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</si>
  <si>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</si>
  <si>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</si>
  <si>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</si>
  <si>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</si>
  <si>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</si>
  <si>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</si>
  <si>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</si>
  <si>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</si>
  <si>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</si>
  <si>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</si>
  <si>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</si>
  <si>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</si>
  <si>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</si>
  <si>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</si>
  <si>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</si>
  <si>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</si>
  <si>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</si>
  <si>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</si>
  <si>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</si>
  <si>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</si>
  <si>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</si>
  <si>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</si>
  <si>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</si>
  <si>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</si>
  <si>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</si>
  <si>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</si>
  <si>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</si>
  <si>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</si>
  <si>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</si>
  <si>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</si>
  <si>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</si>
  <si>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</si>
  <si>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</si>
  <si>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</si>
  <si>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</si>
  <si>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</si>
  <si>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</si>
  <si>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</si>
  <si>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</si>
  <si>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</si>
  <si>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</si>
  <si>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</si>
  <si>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</si>
  <si>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</si>
  <si>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</si>
  <si>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</si>
  <si>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</si>
  <si>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</si>
  <si>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</si>
  <si>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</si>
  <si>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</si>
  <si>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</si>
  <si>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</si>
  <si>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</si>
  <si>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</si>
  <si>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</si>
  <si>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</si>
  <si>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</si>
  <si>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</si>
  <si>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</si>
  <si>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</si>
  <si>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</si>
  <si>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</si>
  <si>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</si>
  <si>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</si>
  <si>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</si>
  <si>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</si>
  <si>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</si>
  <si>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</si>
  <si>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</si>
  <si>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</si>
  <si>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</si>
  <si>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</si>
  <si>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</si>
  <si>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</si>
  <si>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</si>
  <si>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</si>
  <si>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</si>
  <si>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</si>
  <si>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</si>
  <si>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</si>
  <si>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</si>
  <si>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</si>
  <si>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</si>
  <si>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</si>
  <si>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</si>
  <si>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</si>
  <si>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</si>
  <si>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</si>
  <si>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</si>
  <si>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</si>
  <si>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</si>
  <si>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</si>
  <si>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</si>
  <si>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</si>
  <si>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</si>
  <si>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</si>
  <si>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</si>
  <si>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</si>
  <si>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</si>
  <si>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</si>
  <si>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</si>
  <si>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</si>
  <si>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</si>
  <si>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</si>
  <si>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</si>
  <si>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</si>
  <si>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</si>
  <si>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</si>
  <si>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</si>
  <si>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</si>
  <si>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</si>
  <si>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</si>
  <si>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</si>
  <si>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</si>
  <si>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</si>
  <si>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</si>
  <si>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</si>
  <si>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</si>
  <si>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</si>
  <si>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</si>
  <si>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</si>
  <si>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</si>
  <si>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</si>
  <si>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</si>
  <si>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</si>
  <si>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</si>
  <si>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</si>
  <si>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</si>
  <si>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</si>
  <si>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</si>
  <si>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</si>
  <si>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</si>
  <si>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</si>
  <si>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</si>
  <si>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</si>
  <si>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</si>
  <si>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</si>
  <si>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</si>
  <si>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</si>
  <si>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</si>
  <si>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</si>
  <si>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</si>
  <si>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</si>
  <si>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</si>
  <si>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</si>
  <si>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</si>
  <si>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</si>
  <si>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</si>
  <si>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</si>
  <si>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</si>
  <si>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</si>
  <si>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</si>
  <si>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</si>
  <si>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</si>
  <si>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</si>
  <si>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</si>
  <si>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</si>
  <si>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</si>
  <si>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</si>
  <si>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</si>
  <si>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</si>
  <si>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</si>
  <si>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</si>
  <si>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</si>
  <si>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</si>
  <si>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</si>
  <si>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</si>
  <si>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</si>
  <si>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</si>
  <si>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</si>
  <si>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</si>
  <si>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</si>
  <si>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</si>
  <si>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</si>
  <si>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</si>
  <si>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</si>
  <si>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</si>
  <si>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</si>
  <si>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</si>
  <si>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</si>
  <si>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</si>
  <si>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</si>
  <si>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</si>
  <si>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</si>
  <si>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</si>
  <si>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</si>
  <si>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</si>
  <si>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</si>
  <si>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</si>
  <si>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</si>
  <si>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</si>
  <si>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</si>
  <si>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</si>
  <si>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</si>
  <si>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</si>
  <si>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</si>
  <si>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</si>
  <si>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</si>
  <si>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</si>
  <si>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</si>
  <si>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</si>
  <si>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</si>
  <si>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</si>
  <si>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</si>
  <si>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</si>
  <si>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</si>
  <si>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</si>
  <si>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</si>
  <si>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</si>
  <si>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</si>
  <si>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</si>
  <si>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</si>
  <si>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</si>
  <si>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</si>
  <si>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</si>
  <si>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</si>
  <si>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</si>
  <si>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</si>
  <si>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</si>
  <si>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</si>
  <si>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</si>
  <si>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</si>
  <si>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</si>
  <si>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</si>
  <si>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</si>
  <si>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</si>
  <si>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</si>
  <si>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</si>
  <si>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</si>
  <si>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</si>
  <si>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</si>
  <si>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</si>
  <si>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</si>
  <si>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</si>
  <si>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</si>
  <si>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</si>
  <si>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</si>
  <si>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</si>
  <si>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</si>
  <si>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</si>
  <si>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</si>
  <si>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</si>
  <si>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</si>
  <si>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</si>
  <si>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</si>
  <si>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</si>
  <si>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</si>
  <si>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</si>
  <si>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</si>
  <si>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</si>
  <si>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</si>
  <si>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</si>
  <si>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</si>
  <si>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</si>
  <si>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</si>
  <si>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</si>
  <si>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</si>
  <si>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</si>
  <si>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</si>
  <si>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</si>
  <si>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</si>
  <si>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</si>
  <si>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</si>
  <si>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</si>
  <si>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</si>
  <si>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</si>
  <si>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</si>
  <si>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</si>
  <si>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</si>
  <si>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</si>
  <si>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</si>
  <si>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</si>
  <si>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</si>
  <si>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</si>
  <si>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</si>
  <si>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</si>
  <si>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</si>
  <si>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</si>
  <si>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</si>
  <si>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</si>
  <si>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</si>
  <si>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</si>
  <si>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</si>
  <si>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</si>
  <si>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</si>
  <si>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</si>
  <si>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</si>
  <si>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</si>
  <si>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</si>
  <si>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</si>
  <si>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</si>
  <si>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</si>
  <si>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</si>
  <si>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</si>
  <si>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</si>
  <si>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</si>
  <si>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</si>
  <si>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</si>
  <si>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</si>
  <si>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</si>
  <si>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</si>
  <si>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</si>
  <si>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</si>
  <si>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</si>
  <si>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</si>
  <si>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</si>
  <si>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</si>
  <si>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</si>
  <si>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</si>
  <si>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</si>
  <si>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</si>
  <si>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</si>
  <si>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</si>
  <si>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</si>
  <si>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</si>
  <si>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</si>
  <si>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</si>
  <si>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</si>
  <si>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</si>
  <si>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</si>
  <si>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</si>
  <si>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</si>
  <si>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</si>
  <si>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</si>
  <si>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</si>
  <si>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</si>
  <si>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</si>
  <si>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</si>
  <si>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</si>
  <si>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</si>
  <si>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</si>
  <si>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</si>
  <si>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</si>
  <si>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</si>
  <si>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</si>
  <si>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</si>
  <si>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</si>
  <si>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</si>
  <si>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</si>
  <si>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</si>
  <si>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</si>
  <si>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</si>
  <si>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</si>
  <si>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</si>
  <si>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</si>
  <si>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</si>
  <si>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</si>
  <si>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</si>
  <si>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</si>
  <si>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</si>
  <si>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</si>
  <si>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</si>
  <si>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</si>
  <si>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</si>
  <si>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</si>
  <si>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</si>
  <si>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</si>
  <si>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</si>
  <si>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</si>
  <si>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</si>
  <si>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</si>
  <si>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</si>
  <si>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</si>
  <si>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</si>
  <si>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</si>
  <si>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</si>
  <si>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</si>
  <si>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</si>
  <si>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</si>
  <si>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</si>
  <si>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</si>
  <si>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</si>
  <si>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</si>
  <si>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</si>
  <si>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</si>
  <si>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</si>
  <si>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</si>
  <si>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</si>
  <si>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</si>
  <si>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</si>
  <si>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</si>
  <si>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</si>
  <si>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</si>
  <si>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</si>
  <si>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</si>
  <si>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</si>
  <si>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</si>
  <si>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</si>
  <si>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</si>
  <si>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</si>
  <si>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</si>
  <si>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</si>
  <si>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</si>
  <si>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</si>
  <si>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</si>
  <si>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</si>
  <si>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</si>
  <si>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</si>
  <si>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</si>
  <si>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</si>
  <si>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</si>
  <si>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</si>
  <si>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</si>
  <si>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</si>
  <si>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</si>
  <si>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</si>
  <si>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</si>
  <si>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</si>
  <si>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</si>
  <si>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</si>
  <si>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</si>
  <si>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</si>
  <si>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</si>
  <si>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</si>
  <si>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</si>
  <si>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</si>
  <si>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</si>
  <si>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</si>
  <si>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</si>
  <si>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</si>
  <si>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</si>
  <si>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</si>
  <si>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</si>
  <si>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</si>
  <si>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</si>
  <si>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</si>
  <si>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</si>
  <si>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</si>
  <si>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</si>
  <si>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</si>
  <si>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</si>
  <si>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</si>
  <si>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</si>
  <si>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</si>
  <si>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</si>
  <si>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</si>
  <si>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</si>
  <si>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</si>
  <si>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</si>
  <si>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</si>
  <si>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</si>
  <si>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</si>
  <si>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</si>
  <si>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</si>
  <si>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</si>
  <si>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</si>
  <si>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</si>
  <si>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</si>
  <si>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</si>
  <si>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</si>
  <si>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</si>
  <si>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</si>
  <si>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</si>
  <si>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</si>
  <si>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</si>
  <si>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</si>
  <si>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</si>
  <si>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</si>
  <si>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</si>
  <si>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</si>
  <si>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</si>
  <si>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</si>
  <si>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</si>
  <si>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</si>
  <si>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</si>
  <si>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</si>
  <si>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</si>
  <si>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</si>
  <si>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</si>
  <si>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</si>
  <si>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</si>
  <si>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</si>
  <si>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</si>
  <si>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</si>
  <si>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</si>
  <si>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</si>
  <si>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</si>
  <si>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</si>
  <si>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</si>
  <si>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</si>
  <si>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</si>
  <si>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</si>
  <si>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</si>
  <si>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</si>
  <si>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</si>
  <si>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</si>
  <si>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</si>
  <si>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</si>
  <si>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</si>
  <si>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</si>
  <si>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</si>
  <si>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</si>
  <si>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</si>
  <si>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</si>
  <si>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</si>
  <si>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</si>
  <si>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</si>
  <si>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</si>
  <si>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</si>
  <si>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</si>
  <si>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</si>
  <si>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</si>
  <si>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</si>
  <si>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</si>
  <si>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</si>
  <si>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</si>
  <si>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</si>
  <si>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</si>
  <si>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</si>
  <si>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</si>
  <si>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</si>
  <si>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</si>
  <si>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</si>
  <si>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</si>
  <si>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</si>
  <si>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</si>
  <si>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</si>
  <si>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</si>
  <si>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</si>
  <si>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</si>
  <si>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</si>
  <si>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</si>
  <si>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</si>
  <si>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</si>
  <si>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</si>
  <si>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</si>
  <si>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</si>
  <si>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</si>
  <si>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</si>
  <si>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</si>
  <si>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</si>
  <si>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</si>
  <si>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</si>
  <si>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</si>
  <si>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</si>
  <si>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</si>
  <si>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</si>
  <si>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</si>
  <si>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</si>
  <si>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</si>
  <si>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</si>
  <si>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</si>
  <si>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</si>
  <si>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</si>
  <si>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</si>
  <si>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</si>
  <si>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</si>
  <si>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</si>
  <si>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</si>
  <si>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</si>
  <si>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</si>
  <si>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</si>
  <si>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</si>
  <si>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</si>
  <si>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</si>
  <si>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</si>
  <si>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</si>
  <si>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</si>
  <si>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</si>
  <si>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</si>
  <si>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</si>
  <si>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</si>
  <si>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</si>
  <si>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</si>
  <si>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</si>
  <si>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</si>
  <si>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</si>
  <si>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</si>
  <si>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</si>
  <si>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</si>
  <si>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</si>
  <si>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</si>
  <si>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</si>
  <si>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</si>
  <si>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</si>
  <si>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</si>
  <si>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</si>
  <si>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</si>
  <si>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</si>
  <si>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</si>
  <si>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</si>
  <si>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</si>
  <si>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</si>
  <si>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</si>
  <si>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</si>
  <si>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</si>
  <si>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</si>
  <si>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</si>
  <si>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</si>
  <si>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</si>
  <si>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</si>
  <si>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</si>
  <si>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</si>
  <si>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</si>
  <si>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</si>
  <si>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</si>
  <si>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</si>
  <si>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</si>
  <si>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</si>
  <si>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</si>
  <si>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</si>
  <si>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</si>
  <si>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</si>
  <si>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</si>
  <si>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</si>
  <si>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</si>
  <si>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</si>
  <si>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</si>
  <si>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</si>
  <si>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</si>
  <si>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</si>
  <si>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</si>
  <si>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</si>
  <si>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</si>
  <si>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</si>
  <si>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</si>
  <si>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</si>
  <si>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</si>
  <si>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</si>
  <si>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</si>
  <si>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</si>
  <si>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</si>
  <si>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</si>
  <si>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</si>
  <si>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</si>
  <si>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</si>
  <si>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</si>
  <si>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</si>
  <si>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</si>
  <si>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</si>
  <si>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</si>
  <si>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</si>
  <si>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</si>
  <si>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</si>
  <si>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</si>
  <si>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</si>
  <si>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</si>
  <si>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</si>
  <si>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</si>
  <si>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</si>
  <si>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</si>
  <si>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</si>
  <si>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</si>
  <si>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</si>
  <si>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</si>
  <si>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</si>
  <si>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</si>
  <si>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</si>
  <si>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</si>
  <si>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</si>
  <si>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</si>
  <si>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</si>
  <si>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</si>
  <si>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</si>
  <si>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</si>
  <si>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</si>
  <si>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</si>
  <si>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</si>
  <si>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</si>
  <si>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</si>
  <si>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</si>
  <si>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</si>
  <si>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</si>
  <si>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</si>
  <si>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</si>
  <si>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</si>
  <si>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</si>
  <si>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</si>
  <si>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</si>
  <si>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5"/>
  </si>
  <si>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</si>
  <si>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</si>
  <si>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</si>
  <si>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</si>
  <si>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</si>
  <si>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</si>
  <si>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</si>
  <si>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</si>
  <si>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</si>
  <si>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</si>
  <si>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</si>
  <si>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5"/>
  </si>
  <si>
    <t>訪問型サービス（独自／定率）</t>
    <rPh sb="0" eb="2">
      <t>ホウモン</t>
    </rPh>
    <rPh sb="2" eb="3">
      <t>ガタ</t>
    </rPh>
    <rPh sb="8" eb="10">
      <t>ドクジ</t>
    </rPh>
    <rPh sb="11" eb="13">
      <t>テイリツ</t>
    </rPh>
    <phoneticPr fontId="95"/>
  </si>
  <si>
    <t>訪問型サービス（独自／定額）</t>
    <rPh sb="0" eb="2">
      <t>ホウモン</t>
    </rPh>
    <rPh sb="2" eb="3">
      <t>ガタ</t>
    </rPh>
    <rPh sb="8" eb="10">
      <t>ドクジ</t>
    </rPh>
    <rPh sb="11" eb="13">
      <t>テイガク</t>
    </rPh>
    <phoneticPr fontId="95"/>
  </si>
  <si>
    <t>通所型サービス（独自）</t>
    <rPh sb="0" eb="2">
      <t>ツウショ</t>
    </rPh>
    <rPh sb="2" eb="3">
      <t>ガタ</t>
    </rPh>
    <rPh sb="8" eb="10">
      <t>ドクジ</t>
    </rPh>
    <phoneticPr fontId="95"/>
  </si>
  <si>
    <t>通所型サービス（独自／定率）</t>
    <rPh sb="0" eb="2">
      <t>ツウショ</t>
    </rPh>
    <rPh sb="2" eb="3">
      <t>ガタ</t>
    </rPh>
    <rPh sb="8" eb="10">
      <t>ドクジ</t>
    </rPh>
    <rPh sb="11" eb="13">
      <t>テイリツ</t>
    </rPh>
    <phoneticPr fontId="95"/>
  </si>
  <si>
    <t>通所型サービス（独自／定額）</t>
    <rPh sb="0" eb="2">
      <t>ツウショ</t>
    </rPh>
    <rPh sb="2" eb="3">
      <t>ガタ</t>
    </rPh>
    <rPh sb="8" eb="10">
      <t>ドクジ</t>
    </rPh>
    <rPh sb="11" eb="13">
      <t>テイガク</t>
    </rPh>
    <phoneticPr fontId="95"/>
  </si>
  <si>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</si>
  <si>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</si>
  <si>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</si>
  <si>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</si>
  <si>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</si>
  <si>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</si>
  <si>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</si>
  <si>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</si>
  <si>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</si>
  <si>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</si>
  <si>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</si>
  <si>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</si>
  <si>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</si>
  <si>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</si>
  <si>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</si>
  <si>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</si>
  <si>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</si>
  <si>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</si>
  <si>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</si>
  <si>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</si>
  <si>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</si>
  <si>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</si>
  <si>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</si>
  <si>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</si>
  <si>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</si>
  <si>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</si>
  <si>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5"/>
  </si>
  <si>
    <t>11</t>
    <phoneticPr fontId="95"/>
  </si>
  <si>
    <t>71</t>
    <phoneticPr fontId="95"/>
  </si>
  <si>
    <t>76</t>
    <phoneticPr fontId="95"/>
  </si>
  <si>
    <t>12</t>
    <phoneticPr fontId="95"/>
  </si>
  <si>
    <t>62</t>
    <phoneticPr fontId="95"/>
  </si>
  <si>
    <t>15</t>
    <phoneticPr fontId="95"/>
  </si>
  <si>
    <t>78</t>
    <phoneticPr fontId="95"/>
  </si>
  <si>
    <t>16</t>
    <phoneticPr fontId="95"/>
  </si>
  <si>
    <t>66</t>
    <phoneticPr fontId="95"/>
  </si>
  <si>
    <t>33</t>
    <phoneticPr fontId="95"/>
  </si>
  <si>
    <t>27</t>
    <phoneticPr fontId="95"/>
  </si>
  <si>
    <t>35</t>
    <phoneticPr fontId="95"/>
  </si>
  <si>
    <t>36</t>
    <phoneticPr fontId="95"/>
  </si>
  <si>
    <t>28</t>
    <phoneticPr fontId="95"/>
  </si>
  <si>
    <t>72</t>
    <phoneticPr fontId="95"/>
  </si>
  <si>
    <t>74</t>
    <phoneticPr fontId="95"/>
  </si>
  <si>
    <t>73</t>
    <phoneticPr fontId="95"/>
  </si>
  <si>
    <t>68</t>
    <phoneticPr fontId="95"/>
  </si>
  <si>
    <t>75</t>
    <phoneticPr fontId="95"/>
  </si>
  <si>
    <t>69</t>
    <phoneticPr fontId="95"/>
  </si>
  <si>
    <t>77</t>
    <phoneticPr fontId="95"/>
  </si>
  <si>
    <t>79</t>
    <phoneticPr fontId="95"/>
  </si>
  <si>
    <t>32</t>
    <phoneticPr fontId="95"/>
  </si>
  <si>
    <t>38</t>
    <phoneticPr fontId="95"/>
  </si>
  <si>
    <t>37</t>
    <phoneticPr fontId="95"/>
  </si>
  <si>
    <t>39</t>
    <phoneticPr fontId="95"/>
  </si>
  <si>
    <t>51</t>
    <phoneticPr fontId="95"/>
  </si>
  <si>
    <t>54</t>
    <phoneticPr fontId="95"/>
  </si>
  <si>
    <t>21</t>
    <phoneticPr fontId="95"/>
  </si>
  <si>
    <t>24</t>
    <phoneticPr fontId="95"/>
  </si>
  <si>
    <t>52</t>
    <phoneticPr fontId="95"/>
  </si>
  <si>
    <t>22</t>
    <phoneticPr fontId="95"/>
  </si>
  <si>
    <t>25</t>
    <phoneticPr fontId="95"/>
  </si>
  <si>
    <t>23</t>
    <phoneticPr fontId="95"/>
  </si>
  <si>
    <t>26</t>
    <phoneticPr fontId="95"/>
  </si>
  <si>
    <t>55</t>
    <phoneticPr fontId="95"/>
  </si>
  <si>
    <t>2A</t>
    <phoneticPr fontId="95"/>
  </si>
  <si>
    <t>2B</t>
    <phoneticPr fontId="95"/>
  </si>
  <si>
    <t>A2</t>
    <phoneticPr fontId="95"/>
  </si>
  <si>
    <t>A3</t>
    <phoneticPr fontId="95"/>
  </si>
  <si>
    <t>A4</t>
    <phoneticPr fontId="95"/>
  </si>
  <si>
    <t>A6</t>
    <phoneticPr fontId="95"/>
  </si>
  <si>
    <t>A7</t>
    <phoneticPr fontId="95"/>
  </si>
  <si>
    <t>A8</t>
    <phoneticPr fontId="95"/>
  </si>
  <si>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</si>
  <si>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</si>
  <si>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</si>
  <si>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</si>
  <si>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</si>
  <si>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</si>
  <si>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</si>
  <si>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</si>
  <si>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</si>
  <si>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</si>
  <si>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</si>
  <si>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</si>
  <si>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</si>
  <si>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</si>
  <si>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</si>
  <si>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</si>
  <si>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</si>
  <si>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</si>
  <si>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</si>
  <si>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</si>
  <si>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</si>
  <si>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</si>
  <si>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</si>
  <si>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</si>
  <si>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</si>
  <si>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</si>
  <si>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</si>
  <si>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</si>
  <si>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</si>
  <si>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</si>
  <si>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</si>
  <si>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</si>
  <si>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</si>
  <si>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</si>
  <si>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</si>
  <si>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</si>
  <si>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</si>
  <si>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</si>
  <si>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</si>
  <si>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</si>
  <si>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</si>
  <si>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</si>
  <si>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</si>
  <si>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</si>
  <si>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</si>
  <si>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</si>
  <si>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</si>
  <si>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</si>
  <si>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</si>
  <si>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</si>
  <si>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</si>
  <si>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</si>
  <si>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</si>
  <si>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</si>
  <si>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</si>
  <si>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</si>
  <si>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</si>
  <si>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</si>
  <si>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</si>
  <si>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</si>
  <si>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</si>
  <si>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</si>
  <si>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</si>
  <si>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</si>
  <si>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</si>
  <si>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</si>
  <si>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</si>
  <si>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</si>
  <si>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</si>
  <si>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</si>
  <si>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</si>
  <si>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</si>
  <si>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</si>
  <si>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</si>
  <si>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</si>
  <si>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</si>
  <si>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</si>
  <si>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</si>
  <si>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</si>
  <si>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</si>
  <si>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</si>
  <si>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</si>
  <si>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</si>
  <si>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</si>
  <si>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</si>
  <si>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</si>
  <si>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</si>
  <si>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</si>
  <si>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</si>
  <si>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</si>
  <si>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</si>
  <si>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</si>
  <si>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</si>
  <si>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</si>
  <si>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</si>
  <si>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</si>
  <si>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</si>
  <si>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</si>
  <si>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</si>
  <si>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</si>
  <si>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</si>
  <si>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</si>
  <si>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</si>
  <si>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</si>
  <si>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</si>
  <si>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</si>
  <si>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</si>
  <si>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</si>
  <si>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</si>
  <si>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</si>
  <si>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</si>
  <si>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</si>
  <si>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</si>
  <si>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</si>
  <si>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</si>
  <si>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</si>
  <si>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</si>
  <si>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</si>
  <si>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</si>
  <si>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</si>
  <si>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</si>
  <si>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</si>
  <si>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</si>
  <si>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</si>
  <si>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</si>
  <si>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</si>
  <si>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</si>
  <si>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</si>
  <si>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</si>
  <si>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</si>
  <si>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</si>
  <si>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</si>
  <si>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</si>
  <si>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</si>
  <si>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</si>
  <si>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</si>
  <si>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</si>
  <si>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</si>
  <si>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</si>
  <si>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</si>
  <si>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</si>
  <si>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</si>
  <si>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</si>
  <si>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</si>
  <si>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</si>
  <si>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</si>
  <si>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</si>
  <si>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</si>
  <si>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</si>
  <si>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</si>
  <si>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</si>
  <si>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</si>
  <si>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</si>
  <si>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</si>
  <si>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</si>
  <si>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</si>
  <si>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</si>
  <si>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</si>
  <si>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</si>
  <si>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</si>
  <si>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</si>
  <si>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</si>
  <si>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</si>
  <si>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</si>
  <si>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</si>
  <si>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</si>
  <si>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</si>
  <si>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</si>
  <si>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</si>
  <si>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</si>
  <si>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</si>
  <si>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</si>
  <si>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</si>
  <si>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</si>
  <si>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</si>
  <si>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</si>
  <si>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</si>
  <si>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</si>
  <si>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</si>
  <si>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</si>
  <si>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</si>
  <si>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</si>
  <si>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</si>
  <si>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</si>
  <si>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</si>
  <si>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</si>
  <si>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</si>
  <si>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</si>
  <si>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</si>
  <si>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</si>
  <si>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</si>
  <si>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</si>
  <si>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</si>
  <si>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</si>
  <si>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</si>
  <si>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</si>
  <si>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</si>
  <si>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</si>
  <si>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</si>
  <si>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</si>
  <si>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</si>
  <si>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</si>
  <si>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</si>
  <si>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</si>
  <si>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</si>
  <si>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</si>
  <si>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</si>
  <si>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</si>
  <si>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</si>
  <si>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</si>
  <si>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</si>
  <si>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</si>
  <si>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</si>
  <si>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</si>
  <si>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</si>
  <si>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</si>
  <si>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</si>
  <si>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</si>
  <si>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</si>
  <si>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</si>
  <si>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</si>
  <si>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</si>
  <si>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</si>
  <si>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</si>
  <si>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</si>
  <si>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</si>
  <si>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</si>
  <si>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</si>
  <si>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</si>
  <si>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</si>
  <si>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</si>
  <si>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</si>
  <si>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</si>
  <si>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</si>
  <si>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</si>
  <si>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</si>
  <si>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</si>
  <si>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</si>
  <si>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</si>
  <si>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</si>
  <si>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</si>
  <si>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</si>
  <si>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</si>
  <si>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</si>
  <si>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</si>
  <si>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</si>
  <si>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</si>
  <si>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</si>
  <si>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</si>
  <si>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</si>
  <si>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</si>
  <si>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</si>
  <si>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</si>
  <si>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</si>
  <si>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</si>
  <si>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</si>
  <si>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</si>
  <si>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</si>
  <si>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</si>
  <si>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</si>
  <si>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</si>
  <si>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</si>
  <si>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</si>
  <si>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</si>
  <si>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</si>
  <si>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</si>
  <si>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</si>
  <si>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</si>
  <si>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</si>
  <si>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</si>
  <si>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</si>
  <si>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</si>
  <si>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</si>
  <si>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</si>
  <si>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</si>
  <si>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</si>
  <si>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</si>
  <si>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</si>
  <si>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</si>
  <si>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</si>
  <si>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</si>
  <si>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</si>
  <si>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</si>
  <si>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</si>
  <si>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</si>
  <si>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計画書（令和７年度山形県介護分野の職員の賃上げ・職場環境改善支援事業費補助金）
基本情報入力シート</t>
    <rPh sb="4" eb="6">
      <t>レイワ</t>
    </rPh>
    <rPh sb="7" eb="9">
      <t>ネンド</t>
    </rPh>
    <rPh sb="9" eb="12">
      <t>ヤマガタケン</t>
    </rPh>
    <rPh sb="12" eb="14">
      <t>カイゴ</t>
    </rPh>
    <rPh sb="14" eb="16">
      <t>ブンヤ</t>
    </rPh>
    <rPh sb="17" eb="19">
      <t>ショクイン</t>
    </rPh>
    <rPh sb="20" eb="22">
      <t>チンア</t>
    </rPh>
    <rPh sb="24" eb="26">
      <t>ショクバ</t>
    </rPh>
    <rPh sb="26" eb="28">
      <t>カンキョウ</t>
    </rPh>
    <rPh sb="28" eb="30">
      <t>カイゼン</t>
    </rPh>
    <rPh sb="30" eb="32">
      <t>シエン</t>
    </rPh>
    <rPh sb="32" eb="34">
      <t>ジギョウ</t>
    </rPh>
    <rPh sb="34" eb="35">
      <t>ヒ</t>
    </rPh>
    <rPh sb="35" eb="38">
      <t>ホジョキン</t>
    </rPh>
    <phoneticPr fontId="10"/>
  </si>
  <si>
    <t>本補助金について、令和８年３月末までの支給を希望します。</t>
    <rPh sb="0" eb="1">
      <t>ホン</t>
    </rPh>
    <rPh sb="1" eb="4">
      <t>ホジョキン</t>
    </rPh>
    <rPh sb="9" eb="11">
      <t>レイワ</t>
    </rPh>
    <rPh sb="12" eb="14">
      <t>ネンド</t>
    </rPh>
    <rPh sb="14" eb="15">
      <t>チュウ</t>
    </rPh>
    <rPh sb="16" eb="20">
      <t>コウフシンセイ</t>
    </rPh>
    <rPh sb="21" eb="22">
      <t>オコナ</t>
    </rPh>
    <rPh sb="26" eb="28">
      <t>レイワネンガツマツシキュウキボウ</t>
    </rPh>
    <phoneticPr fontId="10"/>
  </si>
  <si>
    <t>処遇改善加算を取得の上、職場環境等要件の更なる充足等に向けて、職場環境改善を計画し実施する事業者（要件は、令和７年度介護人材確保・職場環境改善等補助金」と同様）。</t>
    <rPh sb="72" eb="75">
      <t>ホジョキン</t>
    </rPh>
    <phoneticPr fontId="10"/>
  </si>
  <si>
    <t xml:space="preserve">●自動転記の仕組みを活用するため、下記の作業フローに基づき、シートを完成させてください。
</t>
    <rPh sb="17" eb="19">
      <t>カキ</t>
    </rPh>
    <rPh sb="20" eb="22">
      <t>サギョウ</t>
    </rPh>
    <rPh sb="26" eb="27">
      <t>モト</t>
    </rPh>
    <phoneticPr fontId="10"/>
  </si>
  <si>
    <r>
      <t>生産性向上や協働化に係る取組を行っている（②を満たしている）又は</t>
    </r>
    <r>
      <rPr>
        <sz val="10"/>
        <color rgb="FFFF0000"/>
        <rFont val="ＭＳ Ｐゴシック"/>
        <family val="3"/>
        <charset val="128"/>
      </rPr>
      <t>令和７年度介護人材確保・職場環境改善等補助金</t>
    </r>
    <r>
      <rPr>
        <sz val="10"/>
        <rFont val="ＭＳ Ｐゴシック"/>
        <family val="3"/>
        <charset val="128"/>
      </rPr>
      <t>を活用しています。</t>
    </r>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4">
      <t>ホジョキン</t>
    </rPh>
    <rPh sb="55" eb="57">
      <t>カツヨウ</t>
    </rPh>
    <phoneticPr fontId="10"/>
  </si>
  <si>
    <r>
      <t>本補助金について、令和８年４月以降の支給を希望します。
※</t>
    </r>
    <r>
      <rPr>
        <b/>
        <u/>
        <sz val="10"/>
        <color rgb="FFFF0000"/>
        <rFont val="ＭＳ Ｐゴシック"/>
        <family val="3"/>
        <charset val="128"/>
      </rPr>
      <t>この場合の交付申請の受付については、改めてお知らせいたします。</t>
    </r>
    <rPh sb="0" eb="4">
      <t>ホンホジョキン</t>
    </rPh>
    <rPh sb="9" eb="11">
      <t>レイワ</t>
    </rPh>
    <rPh sb="12" eb="13">
      <t>ネン</t>
    </rPh>
    <rPh sb="14" eb="15">
      <t>ガツ</t>
    </rPh>
    <rPh sb="15" eb="17">
      <t>イコウ</t>
    </rPh>
    <rPh sb="18" eb="20">
      <t>シキュウ</t>
    </rPh>
    <rPh sb="21" eb="23">
      <t>キボウ</t>
    </rPh>
    <rPh sb="31" eb="33">
      <t>バアイ</t>
    </rPh>
    <rPh sb="34" eb="36">
      <t>コウフ</t>
    </rPh>
    <rPh sb="36" eb="37">
      <t>サル</t>
    </rPh>
    <rPh sb="37" eb="38">
      <t>ショウ</t>
    </rPh>
    <rPh sb="39" eb="41">
      <t>ウケツケ</t>
    </rPh>
    <rPh sb="47" eb="48">
      <t>アラタ</t>
    </rPh>
    <rPh sb="51" eb="52">
      <t>シ</t>
    </rPh>
    <phoneticPr fontId="10"/>
  </si>
  <si>
    <t>国保連合会に登録している口座に補助金を交付されることを確認。
（確認した場合「〇」と入力」</t>
    <rPh sb="15" eb="18">
      <t>ホジョキン</t>
    </rPh>
    <rPh sb="19" eb="21">
      <t>コウフ</t>
    </rPh>
    <rPh sb="27" eb="29">
      <t>カクニン</t>
    </rPh>
    <rPh sb="32" eb="34">
      <t>カクニン</t>
    </rPh>
    <rPh sb="36" eb="38">
      <t>バアイ</t>
    </rPh>
    <rPh sb="42" eb="44">
      <t>ニュウリョク</t>
    </rPh>
    <phoneticPr fontId="10"/>
  </si>
  <si>
    <t>事業所が債権譲渡を行っているか。
（「〇の場合」
別途、県に振込口座情報の提供が必要。）</t>
    <rPh sb="0" eb="3">
      <t>ジギョウショ</t>
    </rPh>
    <rPh sb="21" eb="23">
      <t>バアイ</t>
    </rPh>
    <rPh sb="40" eb="42">
      <t>ヒツヨウ</t>
    </rPh>
    <phoneticPr fontId="10"/>
  </si>
  <si>
    <t>国保連合会に登録している口座に補助金が振り込まれることを確認した</t>
    <rPh sb="0" eb="5">
      <t>コクホレンゴウカイ</t>
    </rPh>
    <rPh sb="6" eb="8">
      <t>トウロク</t>
    </rPh>
    <rPh sb="12" eb="14">
      <t>コウザ</t>
    </rPh>
    <rPh sb="15" eb="18">
      <t>ホジョキン</t>
    </rPh>
    <rPh sb="19" eb="20">
      <t>フ</t>
    </rPh>
    <rPh sb="21" eb="22">
      <t>コ</t>
    </rPh>
    <rPh sb="28" eb="30">
      <t>カクニン</t>
    </rPh>
    <phoneticPr fontId="10"/>
  </si>
  <si>
    <t>この欄は「×」と表示されても問題ありません。</t>
    <rPh sb="2" eb="3">
      <t>ラン</t>
    </rPh>
    <rPh sb="8" eb="10">
      <t>ヒョウジ</t>
    </rPh>
    <rPh sb="14" eb="16">
      <t>モンダイ</t>
    </rPh>
    <phoneticPr fontId="10"/>
  </si>
  <si>
    <r>
      <t xml:space="preserve">【記入上の注意】
</t>
    </r>
    <r>
      <rPr>
        <sz val="14"/>
        <color rgb="FFFF0000"/>
        <rFont val="ＭＳ Ｐゴシック"/>
        <family val="3"/>
        <charset val="128"/>
      </rPr>
      <t>・この様式は山形県用です。他の都道府県様式での申請はお受けできません。</t>
    </r>
    <r>
      <rPr>
        <sz val="14"/>
        <rFont val="ＭＳ Ｐゴシック"/>
        <family val="3"/>
        <charset val="128"/>
      </rPr>
      <t xml:space="preserve">
・事業所の数が多く、１枚に記載しきれない場合は、適宜、行を追加してください。
</t>
    </r>
    <r>
      <rPr>
        <sz val="14"/>
        <color rgb="FFFF0000"/>
        <rFont val="ＭＳ Ｐゴシック"/>
        <family val="3"/>
        <charset val="128"/>
      </rPr>
      <t>・補助金の支払は、原則として、国保連合会に登録している介護給付費等の振込先口座に振り込まれます。
　事業所の口座を登録している場合など、別途委任状の提出が必要です。
・債権譲渡を行っている事業所の場合、
  別途、指定する様式で法人・事業所の振込先の口座情報等ご提出ください。</t>
    </r>
    <rPh sb="12" eb="14">
      <t>ヨウシキ</t>
    </rPh>
    <rPh sb="15" eb="18">
      <t>ヤマガタケン</t>
    </rPh>
    <rPh sb="18" eb="19">
      <t>ヨウ</t>
    </rPh>
    <rPh sb="22" eb="23">
      <t>ホカ</t>
    </rPh>
    <rPh sb="24" eb="28">
      <t>トドウフケン</t>
    </rPh>
    <rPh sb="28" eb="30">
      <t>ヨウシキ</t>
    </rPh>
    <rPh sb="32" eb="34">
      <t>シンセイ</t>
    </rPh>
    <rPh sb="36" eb="37">
      <t>ウ</t>
    </rPh>
    <rPh sb="134" eb="137">
      <t>ジギョウショ</t>
    </rPh>
    <rPh sb="138" eb="140">
      <t>コウザ</t>
    </rPh>
    <rPh sb="141" eb="143">
      <t>トウロク</t>
    </rPh>
    <rPh sb="147" eb="149">
      <t>バアイ</t>
    </rPh>
    <rPh sb="152" eb="154">
      <t>ベット</t>
    </rPh>
    <rPh sb="154" eb="157">
      <t>イニンジョウ</t>
    </rPh>
    <rPh sb="158" eb="160">
      <t>テイシュツ</t>
    </rPh>
    <rPh sb="161" eb="163">
      <t>ヒツヨウ</t>
    </rPh>
    <rPh sb="169" eb="171">
      <t>ジョウト</t>
    </rPh>
    <rPh sb="172" eb="173">
      <t>オコナ</t>
    </rPh>
    <rPh sb="177" eb="180">
      <t>ジギョウショ</t>
    </rPh>
    <rPh sb="191" eb="193">
      <t>シテイ</t>
    </rPh>
    <rPh sb="194" eb="196">
      <t>ヨウシキ</t>
    </rPh>
    <rPh sb="215" eb="217">
      <t>テイシュツ</t>
    </rPh>
    <phoneticPr fontId="10"/>
  </si>
  <si>
    <t>（口座情報について、確認し、チェック（✓）すること。）</t>
    <rPh sb="1" eb="5">
      <t>コウザジョウホウ</t>
    </rPh>
    <rPh sb="10" eb="12">
      <t>カクニン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</si>
</sst>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0"/>
      <name val="ＭＳ Ｐゴシック"/>
      <family val="3"/>
      <charset val="128"/>
      <scheme val="minor"/>
    </font>
    <font>
      <b/>
      <sz val="10"/>
      <color rgb="FFFF0000"/>
      <name val="ＭＳ Ｐゴシック"/>
      <family val="3"/>
      <charset val="128"/>
    </font>
    <font>
      <b/>
      <u/>
      <sz val="10"/>
      <color rgb="FFFF0000"/>
      <name val="ＭＳ Ｐゴシック"/>
      <family val="3"/>
      <charset val="128"/>
    </font>
    <font>
      <b/>
      <sz val="14"/>
      <color rgb="FFFF0000"/>
      <name val="ＭＳ Ｐゴシック"/>
      <family val="3"/>
      <charset val="128"/>
    </font>
    <font>
      <sz val="10"/>
      <color rgb="FFFF0000"/>
      <name val="ＭＳ Ｐゴシック"/>
      <family val="3"/>
      <charset val="128"/>
    </font>
    <font>
      <sz val="14"/>
      <color rgb="FFFF0000"/>
      <name val="ＭＳ Ｐゴシック"/>
      <family val="3"/>
      <charset val="128"/>
    </font>
    <font>
      <b/>
      <sz val="11"/>
      <color rgb="FFFF0000"/>
      <name val="ＭＳ Ｐゴシック"/>
      <family val="3"/>
      <charset val="128"/>
    </font>
    <font>
      <b/>
      <sz val="26"/>
      <color rgb="FFFF0000"/>
      <name val="ＭＳ Ｐゴシック"/>
      <family val="3"/>
      <charset val="128"/>
    </font>
    <font>
      <b/>
      <sz val="9"/>
      <color indexed="81"/>
      <name val="MS P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52">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6"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7"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8"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9"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4" fillId="0" borderId="10" xfId="0" applyFont="1" applyBorder="1">
      <alignment vertical="center"/>
    </xf>
    <xf numFmtId="0" fontId="94" fillId="0" borderId="45" xfId="0" applyFont="1" applyBorder="1">
      <alignment vertical="center"/>
    </xf>
    <xf numFmtId="178" fontId="29" fillId="0" borderId="13" xfId="28" applyNumberFormat="1" applyFont="1" applyBorder="1" applyAlignment="1">
      <alignment vertical="center" wrapText="1"/>
    </xf>
    <xf numFmtId="0" fontId="94"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6" fillId="0" borderId="0" xfId="0" applyFont="1" applyAlignment="1">
      <alignment horizontal="center" vertical="center" wrapText="1"/>
    </xf>
    <xf numFmtId="0" fontId="66" fillId="0" borderId="0" xfId="0" applyFont="1" applyAlignment="1">
      <alignment vertical="center" wrapText="1"/>
    </xf>
    <xf numFmtId="0" fontId="55" fillId="25" borderId="55" xfId="0" applyFont="1" applyFill="1" applyBorder="1" applyAlignment="1">
      <alignment horizontal="center" vertical="center"/>
    </xf>
    <xf numFmtId="0" fontId="94"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4"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6" fillId="24" borderId="0" xfId="0" applyFont="1" applyFill="1">
      <alignment vertical="center"/>
    </xf>
    <xf numFmtId="0" fontId="96"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101" fillId="24" borderId="12" xfId="0" quotePrefix="1" applyFont="1" applyFill="1" applyBorder="1" applyAlignment="1">
      <alignment horizontal="left" vertical="center"/>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100" fillId="28" borderId="12" xfId="0" applyFont="1" applyFill="1" applyBorder="1" applyAlignment="1" applyProtection="1">
      <alignment horizontal="center" vertical="center"/>
      <protection locked="0"/>
    </xf>
    <xf numFmtId="0" fontId="100" fillId="28" borderId="29" xfId="0" applyFont="1" applyFill="1" applyBorder="1" applyAlignment="1" applyProtection="1">
      <alignment horizontal="center" vertical="center"/>
      <protection locked="0"/>
    </xf>
    <xf numFmtId="0" fontId="100"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97" fillId="0" borderId="10" xfId="0" applyFont="1" applyBorder="1" applyAlignment="1">
      <alignment horizontal="lef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98" fillId="24" borderId="72" xfId="0" applyFont="1" applyFill="1" applyBorder="1" applyAlignment="1">
      <alignment horizontal="left" vertical="center" wrapText="1"/>
    </xf>
    <xf numFmtId="0" fontId="9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7" fillId="24" borderId="0" xfId="0" applyFont="1" applyFill="1" applyAlignment="1">
      <alignment horizontal="center" vertical="center"/>
    </xf>
    <xf numFmtId="0" fontId="43" fillId="24" borderId="0" xfId="0" applyFont="1" applyFill="1" applyAlignment="1">
      <alignment horizontal="center" vertical="center" wrapText="1"/>
    </xf>
    <xf numFmtId="0" fontId="67"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103" fillId="24" borderId="22" xfId="0" applyFont="1" applyFill="1" applyBorder="1" applyAlignment="1">
      <alignment horizontal="left" vertical="center" wrapText="1"/>
    </xf>
    <xf numFmtId="0" fontId="103" fillId="24" borderId="25" xfId="0" applyFont="1" applyFill="1" applyBorder="1" applyAlignment="1">
      <alignment horizontal="left" vertical="center" wrapText="1"/>
    </xf>
    <xf numFmtId="0" fontId="103" fillId="24" borderId="26" xfId="0" applyFont="1" applyFill="1" applyBorder="1" applyAlignment="1">
      <alignment horizontal="left"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104" fillId="24" borderId="22" xfId="0" applyFont="1" applyFill="1" applyBorder="1" applyAlignment="1">
      <alignment horizontal="left" vertical="center" wrapText="1"/>
    </xf>
    <xf numFmtId="0" fontId="104" fillId="24" borderId="25" xfId="0" applyFont="1" applyFill="1" applyBorder="1" applyAlignment="1">
      <alignment horizontal="left" vertical="center" wrapText="1"/>
    </xf>
    <xf numFmtId="0" fontId="104" fillId="24" borderId="26" xfId="0" applyFont="1" applyFill="1" applyBorder="1" applyAlignment="1">
      <alignment horizontal="left" vertical="center" wrapTex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102" fillId="0" borderId="19" xfId="0" applyFont="1" applyBorder="1" applyAlignment="1">
      <alignment horizontal="left" vertical="center" wrapText="1"/>
    </xf>
    <xf numFmtId="0" fontId="102" fillId="0" borderId="20" xfId="0" applyFont="1" applyBorder="1" applyAlignment="1">
      <alignment horizontal="left" vertical="center" wrapText="1"/>
    </xf>
    <xf numFmtId="0" fontId="102" fillId="0" borderId="23" xfId="0" applyFont="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54"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102" fillId="0" borderId="58" xfId="0" applyFont="1" applyBorder="1" applyAlignment="1">
      <alignment horizontal="center" vertical="center" wrapText="1"/>
    </xf>
    <xf numFmtId="0" fontId="102" fillId="0" borderId="11" xfId="0" applyFont="1" applyBorder="1" applyAlignment="1">
      <alignment horizontal="center" vertical="center" wrapText="1"/>
    </xf>
    <xf numFmtId="0" fontId="102" fillId="0" borderId="33" xfId="0" applyFont="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40489" y="562685"/>
          <a:ext cx="35714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5880" y="10235565"/>
              <a:ext cx="148590" cy="5758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5880" y="1561338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5880" y="10239375"/>
              <a:ext cx="14478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5880" y="15613380"/>
              <a:ext cx="14478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4400" y="4465320"/>
              <a:ext cx="22479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5880" y="12138660"/>
              <a:ext cx="14859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5880" y="12138660"/>
              <a:ext cx="14478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5880" y="1487424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5880" y="14874240"/>
              <a:ext cx="14859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87640" y="14211300"/>
              <a:ext cx="17526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87640" y="14211300"/>
              <a:ext cx="17907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zoomScale="80" zoomScaleNormal="80" zoomScaleSheetLayoutView="80" workbookViewId="0">
      <selection activeCell="AE31" sqref="AE31"/>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27" t="s">
        <v>2495</v>
      </c>
      <c r="B1" s="527"/>
      <c r="C1" s="527"/>
      <c r="D1" s="527"/>
      <c r="E1" s="527"/>
      <c r="F1" s="527"/>
      <c r="G1" s="527"/>
      <c r="H1" s="527"/>
      <c r="I1" s="527"/>
      <c r="J1" s="527"/>
      <c r="K1" s="527"/>
      <c r="L1" s="527"/>
      <c r="M1" s="527"/>
      <c r="N1" s="527"/>
      <c r="O1" s="527"/>
      <c r="P1" s="527"/>
      <c r="Q1" s="527"/>
      <c r="R1" s="527"/>
      <c r="S1" s="527"/>
      <c r="T1" s="527"/>
      <c r="U1" s="527"/>
      <c r="V1" s="527"/>
      <c r="W1" s="527"/>
      <c r="X1" s="527"/>
      <c r="Y1" s="527"/>
      <c r="Z1" s="527"/>
      <c r="AA1" s="527"/>
      <c r="AB1" s="527"/>
      <c r="AC1" s="527"/>
      <c r="AD1" s="527"/>
      <c r="AE1" s="527"/>
      <c r="AF1" s="527"/>
      <c r="AG1" s="87"/>
      <c r="AN1" s="88" t="s">
        <v>0</v>
      </c>
    </row>
    <row r="2" spans="1:40" s="86" customFormat="1" ht="28.95" customHeight="1">
      <c r="A2" s="526" t="s">
        <v>2409</v>
      </c>
      <c r="B2" s="526"/>
      <c r="C2" s="526"/>
      <c r="D2" s="526"/>
      <c r="E2" s="526"/>
      <c r="F2" s="526"/>
      <c r="G2" s="526"/>
      <c r="H2" s="526"/>
      <c r="I2" s="526"/>
      <c r="J2" s="526"/>
      <c r="K2" s="526"/>
      <c r="L2" s="526"/>
      <c r="M2" s="526"/>
      <c r="N2" s="526"/>
      <c r="O2" s="526"/>
      <c r="P2" s="526"/>
      <c r="Q2" s="526"/>
      <c r="R2" s="526"/>
      <c r="S2" s="526"/>
      <c r="T2" s="526"/>
      <c r="U2" s="526"/>
      <c r="V2" s="526"/>
      <c r="W2" s="526"/>
      <c r="X2" s="526"/>
      <c r="Y2" s="526"/>
      <c r="Z2" s="526"/>
      <c r="AA2" s="526"/>
      <c r="AB2" s="526"/>
      <c r="AC2" s="526"/>
      <c r="AD2" s="526"/>
      <c r="AE2" s="526"/>
      <c r="AF2" s="526"/>
      <c r="AG2" s="89"/>
    </row>
    <row r="3" spans="1:40" s="91" customFormat="1" ht="13.2" customHeight="1">
      <c r="A3" s="547"/>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90"/>
    </row>
    <row r="4" spans="1:40" s="86" customFormat="1" ht="28.2" customHeight="1">
      <c r="A4" s="548" t="s">
        <v>2498</v>
      </c>
      <c r="B4" s="548"/>
      <c r="C4" s="548"/>
      <c r="D4" s="548"/>
      <c r="E4" s="548"/>
      <c r="F4" s="548"/>
      <c r="G4" s="548"/>
      <c r="H4" s="548"/>
      <c r="I4" s="548"/>
      <c r="J4" s="548"/>
      <c r="K4" s="548"/>
      <c r="L4" s="548"/>
      <c r="M4" s="548"/>
      <c r="N4" s="548"/>
      <c r="O4" s="548"/>
      <c r="P4" s="548"/>
      <c r="Q4" s="548"/>
      <c r="R4" s="548"/>
      <c r="S4" s="548"/>
      <c r="T4" s="548"/>
      <c r="U4" s="548"/>
      <c r="V4" s="548"/>
      <c r="W4" s="548"/>
      <c r="X4" s="548"/>
      <c r="Y4" s="548"/>
      <c r="Z4" s="548"/>
      <c r="AA4" s="548"/>
      <c r="AB4" s="548"/>
      <c r="AC4" s="548"/>
      <c r="AD4" s="548"/>
      <c r="AE4" s="548"/>
      <c r="AF4" s="548"/>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26"/>
      <c r="B8" s="526"/>
      <c r="C8" s="526"/>
      <c r="D8" s="526"/>
      <c r="E8" s="526"/>
      <c r="F8" s="526"/>
      <c r="G8" s="526"/>
      <c r="H8" s="526"/>
      <c r="I8" s="526"/>
      <c r="J8" s="526"/>
      <c r="K8" s="526"/>
      <c r="L8" s="526"/>
      <c r="M8" s="526"/>
      <c r="N8" s="526"/>
      <c r="O8" s="526"/>
      <c r="P8" s="526"/>
      <c r="Q8" s="526"/>
      <c r="R8" s="526"/>
      <c r="S8" s="526"/>
      <c r="T8" s="526"/>
      <c r="U8" s="526"/>
      <c r="V8" s="526"/>
      <c r="W8" s="526"/>
      <c r="X8" s="526"/>
      <c r="Y8" s="526"/>
      <c r="Z8" s="526"/>
      <c r="AA8" s="526"/>
      <c r="AB8" s="526"/>
      <c r="AC8" s="526"/>
      <c r="AD8" s="526"/>
      <c r="AE8" s="526"/>
      <c r="AF8" s="526"/>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1952</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2388</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7"/>
      <c r="C13" s="476" t="s">
        <v>152</v>
      </c>
      <c r="D13" s="477"/>
      <c r="E13" s="477"/>
      <c r="F13" s="477"/>
      <c r="G13" s="477"/>
      <c r="H13" s="477"/>
      <c r="I13" s="477"/>
      <c r="J13" s="477"/>
      <c r="K13" s="477"/>
      <c r="L13" s="477"/>
      <c r="M13" s="477"/>
      <c r="N13" s="477"/>
      <c r="O13" s="477"/>
      <c r="P13" s="477"/>
      <c r="Q13" s="477"/>
      <c r="R13" s="478"/>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39" t="s">
        <v>2</v>
      </c>
      <c r="B16" s="539"/>
      <c r="C16" s="539"/>
      <c r="D16" s="539"/>
      <c r="E16" s="539"/>
      <c r="F16" s="539"/>
      <c r="G16" s="539"/>
      <c r="H16" s="539"/>
      <c r="I16" s="539"/>
      <c r="J16" s="539"/>
      <c r="K16" s="539"/>
      <c r="L16" s="539"/>
      <c r="M16" s="539"/>
      <c r="N16" s="539"/>
      <c r="O16" s="539"/>
      <c r="P16" s="539"/>
      <c r="Q16" s="539"/>
      <c r="R16" s="539"/>
      <c r="S16" s="539"/>
      <c r="T16" s="539"/>
      <c r="U16" s="539"/>
      <c r="V16" s="539"/>
      <c r="W16" s="539"/>
      <c r="X16" s="539"/>
      <c r="Y16" s="539"/>
      <c r="Z16" s="539"/>
      <c r="AA16" s="539"/>
      <c r="AB16" s="39"/>
      <c r="AC16" s="39"/>
      <c r="AD16" s="39"/>
      <c r="AE16" s="39"/>
    </row>
    <row r="17" spans="1:40" ht="20.100000000000001" customHeight="1">
      <c r="A17" s="543" t="s">
        <v>3</v>
      </c>
      <c r="B17" s="510" t="s">
        <v>4</v>
      </c>
      <c r="C17" s="510"/>
      <c r="D17" s="510"/>
      <c r="E17" s="510"/>
      <c r="F17" s="510"/>
      <c r="G17" s="510"/>
      <c r="H17" s="510"/>
      <c r="I17" s="510"/>
      <c r="J17" s="510"/>
      <c r="K17" s="510"/>
      <c r="L17" s="503"/>
      <c r="M17" s="504"/>
      <c r="N17" s="504"/>
      <c r="O17" s="504"/>
      <c r="P17" s="504"/>
      <c r="Q17" s="504"/>
      <c r="R17" s="504"/>
      <c r="S17" s="504"/>
      <c r="T17" s="504"/>
      <c r="U17" s="504"/>
      <c r="V17" s="504"/>
      <c r="W17" s="504"/>
      <c r="X17" s="504"/>
      <c r="Y17" s="504"/>
      <c r="Z17" s="504"/>
      <c r="AA17" s="504"/>
      <c r="AB17" s="504"/>
      <c r="AC17" s="504"/>
      <c r="AD17" s="504"/>
      <c r="AE17" s="505"/>
    </row>
    <row r="18" spans="1:40" ht="20.100000000000001" customHeight="1">
      <c r="A18" s="544"/>
      <c r="B18" s="510" t="s">
        <v>5</v>
      </c>
      <c r="C18" s="510"/>
      <c r="D18" s="510"/>
      <c r="E18" s="510"/>
      <c r="F18" s="510"/>
      <c r="G18" s="510"/>
      <c r="H18" s="510"/>
      <c r="I18" s="510"/>
      <c r="J18" s="510"/>
      <c r="K18" s="510"/>
      <c r="L18" s="503"/>
      <c r="M18" s="504"/>
      <c r="N18" s="504"/>
      <c r="O18" s="504"/>
      <c r="P18" s="504"/>
      <c r="Q18" s="504"/>
      <c r="R18" s="504"/>
      <c r="S18" s="504"/>
      <c r="T18" s="504"/>
      <c r="U18" s="504"/>
      <c r="V18" s="504"/>
      <c r="W18" s="504"/>
      <c r="X18" s="504"/>
      <c r="Y18" s="504"/>
      <c r="Z18" s="504"/>
      <c r="AA18" s="504"/>
      <c r="AB18" s="504"/>
      <c r="AC18" s="504"/>
      <c r="AD18" s="504"/>
      <c r="AE18" s="505"/>
    </row>
    <row r="19" spans="1:40" ht="20.100000000000001" customHeight="1">
      <c r="A19" s="530" t="s">
        <v>6</v>
      </c>
      <c r="B19" s="510" t="s">
        <v>7</v>
      </c>
      <c r="C19" s="510"/>
      <c r="D19" s="510"/>
      <c r="E19" s="510"/>
      <c r="F19" s="510"/>
      <c r="G19" s="510"/>
      <c r="H19" s="510"/>
      <c r="I19" s="510"/>
      <c r="J19" s="510"/>
      <c r="K19" s="510"/>
      <c r="L19" s="488"/>
      <c r="M19" s="489"/>
      <c r="N19" s="489"/>
      <c r="O19" s="490"/>
      <c r="P19" s="183" t="s">
        <v>8</v>
      </c>
      <c r="Q19" s="491"/>
      <c r="R19" s="492"/>
      <c r="S19" s="492"/>
      <c r="T19" s="492"/>
      <c r="U19" s="493"/>
      <c r="V19" s="82"/>
      <c r="W19" s="82"/>
      <c r="X19" s="82"/>
      <c r="Y19" s="82"/>
      <c r="Z19" s="82"/>
      <c r="AB19" s="39"/>
      <c r="AC19" s="39"/>
      <c r="AN19" s="46" t="s">
        <v>9</v>
      </c>
    </row>
    <row r="20" spans="1:40" ht="44.25" customHeight="1">
      <c r="A20" s="545"/>
      <c r="B20" s="546" t="s">
        <v>2410</v>
      </c>
      <c r="C20" s="546"/>
      <c r="D20" s="546"/>
      <c r="E20" s="546"/>
      <c r="F20" s="546"/>
      <c r="G20" s="546"/>
      <c r="H20" s="546"/>
      <c r="I20" s="546"/>
      <c r="J20" s="546"/>
      <c r="K20" s="546"/>
      <c r="L20" s="503"/>
      <c r="M20" s="504"/>
      <c r="N20" s="504"/>
      <c r="O20" s="504"/>
      <c r="P20" s="504"/>
      <c r="Q20" s="504"/>
      <c r="R20" s="504"/>
      <c r="S20" s="504"/>
      <c r="T20" s="504"/>
      <c r="U20" s="504"/>
      <c r="V20" s="504"/>
      <c r="W20" s="504"/>
      <c r="X20" s="504"/>
      <c r="Y20" s="504"/>
      <c r="Z20" s="504"/>
      <c r="AA20" s="504"/>
      <c r="AB20" s="504"/>
      <c r="AC20" s="504"/>
      <c r="AD20" s="504"/>
      <c r="AE20" s="505"/>
      <c r="AN20" s="46" t="str">
        <f>L19&amp;"-"&amp;Q19</f>
        <v>-</v>
      </c>
    </row>
    <row r="21" spans="1:40" ht="38.25" customHeight="1">
      <c r="A21" s="531"/>
      <c r="B21" s="546" t="s">
        <v>2411</v>
      </c>
      <c r="C21" s="546"/>
      <c r="D21" s="546"/>
      <c r="E21" s="546"/>
      <c r="F21" s="546"/>
      <c r="G21" s="546"/>
      <c r="H21" s="546"/>
      <c r="I21" s="546"/>
      <c r="J21" s="546"/>
      <c r="K21" s="546"/>
      <c r="L21" s="506"/>
      <c r="M21" s="507"/>
      <c r="N21" s="507"/>
      <c r="O21" s="507"/>
      <c r="P21" s="507"/>
      <c r="Q21" s="507"/>
      <c r="R21" s="507"/>
      <c r="S21" s="507"/>
      <c r="T21" s="507"/>
      <c r="U21" s="507"/>
      <c r="V21" s="507"/>
      <c r="W21" s="507"/>
      <c r="X21" s="507"/>
      <c r="Y21" s="507"/>
      <c r="Z21" s="507"/>
      <c r="AA21" s="507"/>
      <c r="AB21" s="507"/>
      <c r="AC21" s="507"/>
      <c r="AD21" s="507"/>
      <c r="AE21" s="508"/>
    </row>
    <row r="22" spans="1:40" ht="30" customHeight="1">
      <c r="A22" s="533" t="s">
        <v>10</v>
      </c>
      <c r="B22" s="509" t="s">
        <v>11</v>
      </c>
      <c r="C22" s="510"/>
      <c r="D22" s="510"/>
      <c r="E22" s="510"/>
      <c r="F22" s="510"/>
      <c r="G22" s="510"/>
      <c r="H22" s="510"/>
      <c r="I22" s="510"/>
      <c r="J22" s="510"/>
      <c r="K22" s="510"/>
      <c r="L22" s="511"/>
      <c r="M22" s="512"/>
      <c r="N22" s="512"/>
      <c r="O22" s="512"/>
      <c r="P22" s="512"/>
      <c r="Q22" s="512"/>
      <c r="R22" s="512"/>
      <c r="S22" s="512"/>
      <c r="T22" s="512"/>
      <c r="U22" s="512"/>
      <c r="V22" s="512"/>
      <c r="W22" s="512"/>
      <c r="X22" s="512"/>
      <c r="Y22" s="512"/>
      <c r="Z22" s="512"/>
      <c r="AA22" s="512"/>
      <c r="AB22" s="512"/>
      <c r="AC22" s="512"/>
      <c r="AD22" s="512"/>
      <c r="AE22" s="513"/>
    </row>
    <row r="23" spans="1:40" ht="19.5" customHeight="1">
      <c r="A23" s="534"/>
      <c r="B23" s="532" t="s">
        <v>12</v>
      </c>
      <c r="C23" s="532"/>
      <c r="D23" s="532"/>
      <c r="E23" s="532"/>
      <c r="F23" s="532"/>
      <c r="G23" s="532"/>
      <c r="H23" s="532"/>
      <c r="I23" s="532"/>
      <c r="J23" s="532"/>
      <c r="K23" s="509"/>
      <c r="L23" s="511"/>
      <c r="M23" s="512"/>
      <c r="N23" s="512"/>
      <c r="O23" s="512"/>
      <c r="P23" s="512"/>
      <c r="Q23" s="512"/>
      <c r="R23" s="512"/>
      <c r="S23" s="512"/>
      <c r="T23" s="512"/>
      <c r="U23" s="512"/>
      <c r="V23" s="512"/>
      <c r="W23" s="512"/>
      <c r="X23" s="512"/>
      <c r="Y23" s="512"/>
      <c r="Z23" s="512"/>
      <c r="AA23" s="512"/>
      <c r="AB23" s="512"/>
      <c r="AC23" s="512"/>
      <c r="AD23" s="512"/>
      <c r="AE23" s="513"/>
    </row>
    <row r="24" spans="1:40" ht="20.100000000000001" customHeight="1">
      <c r="A24" s="540" t="s">
        <v>13</v>
      </c>
      <c r="B24" s="541"/>
      <c r="C24" s="541"/>
      <c r="D24" s="541"/>
      <c r="E24" s="541"/>
      <c r="F24" s="541"/>
      <c r="G24" s="541"/>
      <c r="H24" s="541"/>
      <c r="I24" s="541"/>
      <c r="J24" s="541"/>
      <c r="K24" s="542"/>
      <c r="L24" s="494"/>
      <c r="M24" s="495"/>
      <c r="N24" s="495"/>
      <c r="O24" s="495"/>
      <c r="P24" s="495"/>
      <c r="Q24" s="495"/>
      <c r="R24" s="495"/>
      <c r="S24" s="495"/>
      <c r="T24" s="495"/>
      <c r="U24" s="495"/>
      <c r="V24" s="496"/>
      <c r="W24" s="83"/>
      <c r="X24" s="83"/>
      <c r="Y24" s="83"/>
      <c r="Z24" s="83"/>
      <c r="AA24" s="84"/>
      <c r="AB24" s="84"/>
      <c r="AC24" s="84"/>
      <c r="AD24" s="84"/>
      <c r="AE24" s="84"/>
      <c r="AH24" s="22"/>
    </row>
    <row r="25" spans="1:40" ht="20.100000000000001" customHeight="1">
      <c r="A25" s="528" t="s">
        <v>14</v>
      </c>
      <c r="B25" s="510" t="s">
        <v>4</v>
      </c>
      <c r="C25" s="510"/>
      <c r="D25" s="510"/>
      <c r="E25" s="510"/>
      <c r="F25" s="510"/>
      <c r="G25" s="510"/>
      <c r="H25" s="510"/>
      <c r="I25" s="510"/>
      <c r="J25" s="510"/>
      <c r="K25" s="510"/>
      <c r="L25" s="511"/>
      <c r="M25" s="512"/>
      <c r="N25" s="512"/>
      <c r="O25" s="512"/>
      <c r="P25" s="512"/>
      <c r="Q25" s="512"/>
      <c r="R25" s="512"/>
      <c r="S25" s="512"/>
      <c r="T25" s="512"/>
      <c r="U25" s="512"/>
      <c r="V25" s="512"/>
      <c r="W25" s="512"/>
      <c r="X25" s="513"/>
      <c r="Y25" s="83"/>
      <c r="Z25" s="83"/>
      <c r="AA25" s="84"/>
      <c r="AB25" s="84"/>
      <c r="AC25" s="84"/>
      <c r="AD25" s="84"/>
      <c r="AE25" s="84"/>
    </row>
    <row r="26" spans="1:40" ht="20.100000000000001" customHeight="1">
      <c r="A26" s="529"/>
      <c r="B26" s="538" t="s">
        <v>12</v>
      </c>
      <c r="C26" s="538"/>
      <c r="D26" s="538"/>
      <c r="E26" s="538"/>
      <c r="F26" s="538"/>
      <c r="G26" s="538"/>
      <c r="H26" s="538"/>
      <c r="I26" s="538"/>
      <c r="J26" s="538"/>
      <c r="K26" s="538"/>
      <c r="L26" s="511"/>
      <c r="M26" s="512"/>
      <c r="N26" s="512"/>
      <c r="O26" s="512"/>
      <c r="P26" s="512"/>
      <c r="Q26" s="512"/>
      <c r="R26" s="512"/>
      <c r="S26" s="512"/>
      <c r="T26" s="512"/>
      <c r="U26" s="512"/>
      <c r="V26" s="512"/>
      <c r="W26" s="512"/>
      <c r="X26" s="513"/>
      <c r="Y26" s="83"/>
      <c r="Z26" s="83"/>
      <c r="AA26" s="84"/>
      <c r="AB26" s="84"/>
      <c r="AC26" s="84"/>
      <c r="AD26" s="84"/>
      <c r="AE26" s="84"/>
    </row>
    <row r="27" spans="1:40" ht="20.100000000000001" customHeight="1">
      <c r="A27" s="530" t="s">
        <v>15</v>
      </c>
      <c r="B27" s="510" t="s">
        <v>16</v>
      </c>
      <c r="C27" s="510"/>
      <c r="D27" s="510"/>
      <c r="E27" s="510"/>
      <c r="F27" s="510"/>
      <c r="G27" s="510"/>
      <c r="H27" s="510"/>
      <c r="I27" s="510"/>
      <c r="J27" s="510"/>
      <c r="K27" s="510"/>
      <c r="L27" s="511"/>
      <c r="M27" s="512"/>
      <c r="N27" s="512"/>
      <c r="O27" s="512"/>
      <c r="P27" s="512"/>
      <c r="Q27" s="512"/>
      <c r="R27" s="512"/>
      <c r="S27" s="512"/>
      <c r="T27" s="512"/>
      <c r="U27" s="512"/>
      <c r="V27" s="512"/>
      <c r="W27" s="512"/>
      <c r="X27" s="513"/>
      <c r="Y27" s="83"/>
      <c r="Z27" s="83"/>
      <c r="AA27" s="84"/>
      <c r="AB27" s="84"/>
      <c r="AC27" s="84"/>
      <c r="AD27" s="84"/>
      <c r="AE27" s="84"/>
    </row>
    <row r="28" spans="1:40" ht="20.100000000000001" customHeight="1">
      <c r="A28" s="531"/>
      <c r="B28" s="510" t="s">
        <v>17</v>
      </c>
      <c r="C28" s="510"/>
      <c r="D28" s="510"/>
      <c r="E28" s="510"/>
      <c r="F28" s="510"/>
      <c r="G28" s="510"/>
      <c r="H28" s="510"/>
      <c r="I28" s="510"/>
      <c r="J28" s="510"/>
      <c r="K28" s="510"/>
      <c r="L28" s="535"/>
      <c r="M28" s="536"/>
      <c r="N28" s="536"/>
      <c r="O28" s="536"/>
      <c r="P28" s="536"/>
      <c r="Q28" s="536"/>
      <c r="R28" s="536"/>
      <c r="S28" s="536"/>
      <c r="T28" s="536"/>
      <c r="U28" s="536"/>
      <c r="V28" s="536"/>
      <c r="W28" s="536"/>
      <c r="X28" s="537"/>
      <c r="Y28" s="83"/>
      <c r="Z28" s="83"/>
      <c r="AA28" s="84"/>
      <c r="AB28" s="84"/>
      <c r="AC28" s="84"/>
      <c r="AD28" s="84"/>
      <c r="AE28" s="84"/>
    </row>
    <row r="29" spans="1:40" ht="13.8"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2404</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63" t="str">
        <f>IF(L18="", "", IF(AND(OR(AND(B34="✓",F35="✓",B36=""), AND(B34="",B36="✓")),B32="✓",O42&lt;&gt;"",T42&lt;&gt;""),"○","×"))</f>
        <v/>
      </c>
      <c r="AF30" s="564"/>
      <c r="AG30" s="28"/>
    </row>
    <row r="31" spans="1:40" ht="10.8"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573"/>
      <c r="C32" s="574"/>
      <c r="D32" s="574"/>
      <c r="E32" s="575"/>
      <c r="F32" s="570" t="s">
        <v>2044</v>
      </c>
      <c r="G32" s="571"/>
      <c r="H32" s="571"/>
      <c r="I32" s="571"/>
      <c r="J32" s="571"/>
      <c r="K32" s="571"/>
      <c r="L32" s="571"/>
      <c r="M32" s="571"/>
      <c r="N32" s="571"/>
      <c r="O32" s="571"/>
      <c r="P32" s="571"/>
      <c r="Q32" s="571"/>
      <c r="R32" s="571"/>
      <c r="S32" s="571"/>
      <c r="T32" s="571"/>
      <c r="U32" s="571"/>
      <c r="V32" s="571"/>
      <c r="W32" s="571"/>
      <c r="X32" s="571"/>
      <c r="Y32" s="571"/>
      <c r="Z32" s="571"/>
      <c r="AA32" s="571"/>
      <c r="AB32" s="571"/>
      <c r="AC32" s="571"/>
      <c r="AD32" s="571"/>
      <c r="AE32" s="571"/>
      <c r="AF32" s="375"/>
    </row>
    <row r="33" spans="1:38" ht="35.4" customHeight="1" thickBot="1">
      <c r="A33" s="259"/>
      <c r="B33" s="514" t="s">
        <v>2413</v>
      </c>
      <c r="C33" s="514"/>
      <c r="D33" s="514"/>
      <c r="E33" s="514"/>
      <c r="F33" s="514"/>
      <c r="G33" s="514"/>
      <c r="H33" s="514"/>
      <c r="I33" s="514"/>
      <c r="J33" s="514"/>
      <c r="K33" s="514"/>
      <c r="L33" s="514"/>
      <c r="M33" s="514"/>
      <c r="N33" s="514"/>
      <c r="O33" s="514"/>
      <c r="P33" s="514"/>
      <c r="Q33" s="514"/>
      <c r="R33" s="514"/>
      <c r="S33" s="514"/>
      <c r="T33" s="514"/>
      <c r="U33" s="514"/>
      <c r="V33" s="514"/>
      <c r="W33" s="514"/>
      <c r="X33" s="514"/>
      <c r="Y33" s="514"/>
      <c r="Z33" s="514"/>
      <c r="AA33" s="514"/>
      <c r="AB33" s="514"/>
      <c r="AC33" s="514"/>
      <c r="AD33" s="514"/>
      <c r="AE33" s="514"/>
      <c r="AF33" s="375"/>
    </row>
    <row r="34" spans="1:38" ht="24.6" customHeight="1" thickBot="1">
      <c r="A34" s="259"/>
      <c r="B34" s="581"/>
      <c r="C34" s="582"/>
      <c r="D34" s="582"/>
      <c r="E34" s="582"/>
      <c r="F34" s="577" t="s">
        <v>2496</v>
      </c>
      <c r="G34" s="577"/>
      <c r="H34" s="577"/>
      <c r="I34" s="577"/>
      <c r="J34" s="577"/>
      <c r="K34" s="577"/>
      <c r="L34" s="577"/>
      <c r="M34" s="577"/>
      <c r="N34" s="577"/>
      <c r="O34" s="577"/>
      <c r="P34" s="577"/>
      <c r="Q34" s="577"/>
      <c r="R34" s="577"/>
      <c r="S34" s="577"/>
      <c r="T34" s="577"/>
      <c r="U34" s="577"/>
      <c r="V34" s="577"/>
      <c r="W34" s="577"/>
      <c r="X34" s="577"/>
      <c r="Y34" s="577"/>
      <c r="Z34" s="577"/>
      <c r="AA34" s="577"/>
      <c r="AB34" s="577"/>
      <c r="AC34" s="577"/>
      <c r="AD34" s="577"/>
      <c r="AE34" s="578"/>
      <c r="AF34" s="375"/>
    </row>
    <row r="35" spans="1:38" ht="43.8" customHeight="1" thickBot="1">
      <c r="A35" s="259"/>
      <c r="B35" s="583"/>
      <c r="C35" s="584"/>
      <c r="D35" s="584"/>
      <c r="E35" s="585"/>
      <c r="F35" s="573"/>
      <c r="G35" s="574"/>
      <c r="H35" s="574"/>
      <c r="I35" s="574"/>
      <c r="J35" s="550" t="s">
        <v>2464</v>
      </c>
      <c r="K35" s="550"/>
      <c r="L35" s="550"/>
      <c r="M35" s="550"/>
      <c r="N35" s="550"/>
      <c r="O35" s="550"/>
      <c r="P35" s="550"/>
      <c r="Q35" s="550"/>
      <c r="R35" s="550"/>
      <c r="S35" s="550"/>
      <c r="T35" s="550"/>
      <c r="U35" s="550"/>
      <c r="V35" s="550"/>
      <c r="W35" s="550"/>
      <c r="X35" s="550"/>
      <c r="Y35" s="550"/>
      <c r="Z35" s="550"/>
      <c r="AA35" s="550"/>
      <c r="AB35" s="550"/>
      <c r="AC35" s="550"/>
      <c r="AD35" s="550"/>
      <c r="AE35" s="551"/>
      <c r="AF35" s="375"/>
    </row>
    <row r="36" spans="1:38" ht="40.200000000000003" customHeight="1" thickBot="1">
      <c r="A36" s="259"/>
      <c r="B36" s="559"/>
      <c r="C36" s="560"/>
      <c r="D36" s="560"/>
      <c r="E36" s="560"/>
      <c r="F36" s="579" t="s">
        <v>2500</v>
      </c>
      <c r="G36" s="579"/>
      <c r="H36" s="579"/>
      <c r="I36" s="579"/>
      <c r="J36" s="579"/>
      <c r="K36" s="579"/>
      <c r="L36" s="579"/>
      <c r="M36" s="579"/>
      <c r="N36" s="579"/>
      <c r="O36" s="579"/>
      <c r="P36" s="579"/>
      <c r="Q36" s="579"/>
      <c r="R36" s="579"/>
      <c r="S36" s="579"/>
      <c r="T36" s="579"/>
      <c r="U36" s="579"/>
      <c r="V36" s="579"/>
      <c r="W36" s="579"/>
      <c r="X36" s="579"/>
      <c r="Y36" s="579"/>
      <c r="Z36" s="579"/>
      <c r="AA36" s="579"/>
      <c r="AB36" s="579"/>
      <c r="AC36" s="579"/>
      <c r="AD36" s="579"/>
      <c r="AE36" s="580"/>
      <c r="AF36" s="375"/>
    </row>
    <row r="37" spans="1:38" ht="22.8"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572" t="s">
        <v>2506</v>
      </c>
      <c r="C38" s="572"/>
      <c r="D38" s="572"/>
      <c r="E38" s="572"/>
      <c r="F38" s="572"/>
      <c r="G38" s="572"/>
      <c r="H38" s="572"/>
      <c r="I38" s="572"/>
      <c r="J38" s="572"/>
      <c r="K38" s="572"/>
      <c r="L38" s="572"/>
      <c r="M38" s="572"/>
      <c r="N38" s="572"/>
      <c r="O38" s="572"/>
      <c r="P38" s="572"/>
      <c r="Q38" s="572"/>
      <c r="R38" s="572"/>
      <c r="S38" s="572"/>
      <c r="T38" s="572"/>
      <c r="U38" s="572"/>
      <c r="V38" s="572"/>
      <c r="W38" s="572"/>
      <c r="X38" s="572"/>
      <c r="Y38" s="572"/>
      <c r="Z38" s="572"/>
      <c r="AA38" s="376"/>
      <c r="AB38" s="376"/>
      <c r="AC38" s="376"/>
      <c r="AD38" s="376"/>
      <c r="AE38" s="376"/>
      <c r="AF38" s="377"/>
    </row>
    <row r="39" spans="1:38" ht="35.4" customHeight="1" thickBot="1">
      <c r="A39" s="259"/>
      <c r="B39" s="573"/>
      <c r="C39" s="574"/>
      <c r="D39" s="574"/>
      <c r="E39" s="575"/>
      <c r="F39" s="571" t="s">
        <v>2045</v>
      </c>
      <c r="G39" s="571"/>
      <c r="H39" s="571"/>
      <c r="I39" s="571"/>
      <c r="J39" s="571"/>
      <c r="K39" s="571"/>
      <c r="L39" s="571"/>
      <c r="M39" s="571"/>
      <c r="N39" s="571"/>
      <c r="O39" s="571"/>
      <c r="P39" s="571"/>
      <c r="Q39" s="571"/>
      <c r="R39" s="571"/>
      <c r="S39" s="571"/>
      <c r="T39" s="571"/>
      <c r="U39" s="571"/>
      <c r="V39" s="571"/>
      <c r="W39" s="571"/>
      <c r="X39" s="571"/>
      <c r="Y39" s="571"/>
      <c r="Z39" s="571"/>
      <c r="AA39" s="571"/>
      <c r="AB39" s="571"/>
      <c r="AC39" s="571"/>
      <c r="AD39" s="571"/>
      <c r="AE39" s="571"/>
      <c r="AF39" s="375"/>
    </row>
    <row r="40" spans="1:38" ht="29.4" customHeight="1" thickBot="1">
      <c r="A40" s="259"/>
      <c r="B40" s="573"/>
      <c r="C40" s="574"/>
      <c r="D40" s="574"/>
      <c r="E40" s="575"/>
      <c r="F40" s="571" t="s">
        <v>88</v>
      </c>
      <c r="G40" s="571"/>
      <c r="H40" s="571"/>
      <c r="I40" s="571"/>
      <c r="J40" s="571"/>
      <c r="K40" s="571"/>
      <c r="L40" s="571"/>
      <c r="M40" s="571"/>
      <c r="N40" s="571"/>
      <c r="O40" s="571"/>
      <c r="P40" s="571"/>
      <c r="Q40" s="571"/>
      <c r="R40" s="571"/>
      <c r="S40" s="571"/>
      <c r="T40" s="571"/>
      <c r="U40" s="571"/>
      <c r="V40" s="571"/>
      <c r="W40" s="571"/>
      <c r="X40" s="571"/>
      <c r="Y40" s="571"/>
      <c r="Z40" s="571"/>
      <c r="AA40" s="571"/>
      <c r="AB40" s="571"/>
      <c r="AC40" s="571"/>
      <c r="AD40" s="571"/>
      <c r="AE40" s="364"/>
      <c r="AF40" s="375"/>
    </row>
    <row r="41" spans="1:38" ht="10.8"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00000000000001" customHeight="1" thickBot="1">
      <c r="A42" s="380"/>
      <c r="C42" s="381" t="s">
        <v>73</v>
      </c>
      <c r="J42" s="565">
        <v>8</v>
      </c>
      <c r="K42" s="565"/>
      <c r="L42" s="381" t="s">
        <v>74</v>
      </c>
      <c r="M42" s="30"/>
      <c r="O42" s="566"/>
      <c r="P42" s="576"/>
      <c r="Q42" s="567"/>
      <c r="R42" s="381" t="s">
        <v>75</v>
      </c>
      <c r="T42" s="566"/>
      <c r="U42" s="567"/>
      <c r="V42" s="381" t="s">
        <v>76</v>
      </c>
      <c r="W42" s="565" t="s">
        <v>28</v>
      </c>
      <c r="X42" s="565"/>
      <c r="Y42" s="565"/>
      <c r="Z42" s="552" t="str">
        <f>IF(L18="","",L18)</f>
        <v/>
      </c>
      <c r="AA42" s="552"/>
      <c r="AB42" s="552"/>
      <c r="AC42" s="552"/>
      <c r="AD42" s="552"/>
      <c r="AE42" s="552"/>
      <c r="AF42" s="416"/>
      <c r="AG42" s="382"/>
      <c r="AH42" s="382"/>
      <c r="AI42" s="382"/>
      <c r="AJ42" s="382"/>
      <c r="AK42" s="382"/>
      <c r="AL42" s="382"/>
    </row>
    <row r="43" spans="1:38" ht="20.100000000000001" customHeight="1">
      <c r="A43" s="380"/>
      <c r="B43" s="383"/>
      <c r="C43" s="381"/>
      <c r="D43" s="381"/>
      <c r="E43" s="381"/>
      <c r="F43" s="381"/>
      <c r="G43" s="381"/>
      <c r="H43" s="381"/>
      <c r="I43" s="381"/>
      <c r="J43" s="381"/>
      <c r="K43" s="381"/>
      <c r="L43" s="381"/>
      <c r="M43" s="381"/>
      <c r="W43" s="568" t="s">
        <v>77</v>
      </c>
      <c r="X43" s="568"/>
      <c r="Y43" s="568"/>
      <c r="Z43" s="569" t="s">
        <v>11</v>
      </c>
      <c r="AA43" s="569"/>
      <c r="AB43" s="552" t="str">
        <f>IF(L22="", "",L22)</f>
        <v/>
      </c>
      <c r="AC43" s="552"/>
      <c r="AD43" s="552" t="str">
        <f>IF(L23="", "", L23)</f>
        <v/>
      </c>
      <c r="AE43" s="552"/>
      <c r="AF43" s="416"/>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00000000000001" customHeight="1">
      <c r="A45" s="561" t="s">
        <v>2405</v>
      </c>
      <c r="B45" s="561"/>
      <c r="C45" s="561"/>
      <c r="D45" s="561"/>
      <c r="E45" s="561"/>
      <c r="F45" s="561"/>
      <c r="G45" s="561"/>
      <c r="H45" s="561"/>
      <c r="I45" s="561"/>
      <c r="J45" s="561"/>
      <c r="K45" s="561"/>
      <c r="L45" s="561"/>
      <c r="M45" s="561"/>
      <c r="N45" s="561"/>
      <c r="O45" s="561"/>
      <c r="P45" s="561"/>
      <c r="Q45" s="561"/>
      <c r="R45" s="561"/>
      <c r="S45" s="561"/>
      <c r="T45" s="561"/>
      <c r="U45" s="561"/>
      <c r="V45" s="561"/>
      <c r="W45" s="561"/>
      <c r="X45" s="561"/>
      <c r="Y45" s="561"/>
      <c r="Z45" s="561"/>
      <c r="AA45" s="561"/>
      <c r="AB45" s="561"/>
      <c r="AC45" s="561"/>
      <c r="AD45" s="561"/>
      <c r="AE45" s="561"/>
      <c r="AF45" s="561"/>
      <c r="AG45" s="393"/>
      <c r="AH45" s="393"/>
      <c r="AI45" s="393"/>
    </row>
    <row r="46" spans="1:38" ht="20.100000000000001" customHeight="1">
      <c r="A46" s="562"/>
      <c r="B46" s="562"/>
      <c r="C46" s="562"/>
      <c r="D46" s="562"/>
      <c r="E46" s="562"/>
      <c r="F46" s="562"/>
      <c r="G46" s="562"/>
      <c r="H46" s="562"/>
      <c r="I46" s="562"/>
      <c r="J46" s="562"/>
      <c r="K46" s="562"/>
      <c r="L46" s="562"/>
      <c r="M46" s="562"/>
      <c r="N46" s="562"/>
      <c r="O46" s="562"/>
      <c r="P46" s="562"/>
      <c r="Q46" s="562"/>
      <c r="R46" s="562"/>
      <c r="S46" s="562"/>
      <c r="T46" s="562"/>
      <c r="U46" s="562"/>
      <c r="V46" s="562"/>
      <c r="W46" s="562"/>
      <c r="X46" s="562"/>
      <c r="Y46" s="562"/>
      <c r="Z46" s="562"/>
      <c r="AA46" s="562"/>
      <c r="AB46" s="562"/>
      <c r="AC46" s="562"/>
      <c r="AD46" s="562"/>
      <c r="AE46" s="562"/>
      <c r="AF46" s="562"/>
    </row>
    <row r="47" spans="1:38" s="86" customFormat="1" ht="20.100000000000001" customHeight="1">
      <c r="A47" s="85" t="s">
        <v>2403</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00000000000001" customHeight="1" thickBot="1">
      <c r="A48" s="93" t="s">
        <v>1953</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56" t="s">
        <v>2303</v>
      </c>
      <c r="B49" s="557"/>
      <c r="C49" s="557"/>
      <c r="D49" s="557"/>
      <c r="E49" s="557"/>
      <c r="F49" s="557"/>
      <c r="G49" s="557"/>
      <c r="H49" s="557"/>
      <c r="I49" s="557"/>
      <c r="J49" s="557"/>
      <c r="K49" s="557"/>
      <c r="L49" s="557"/>
      <c r="M49" s="557"/>
      <c r="N49" s="557"/>
      <c r="O49" s="557"/>
      <c r="P49" s="557"/>
      <c r="Q49" s="557"/>
      <c r="R49" s="557"/>
      <c r="S49" s="557"/>
      <c r="T49" s="557"/>
      <c r="U49" s="557"/>
      <c r="V49" s="557"/>
      <c r="W49" s="557"/>
      <c r="X49" s="557"/>
      <c r="Y49" s="557"/>
      <c r="Z49" s="557"/>
      <c r="AA49" s="557"/>
      <c r="AB49" s="557"/>
      <c r="AC49" s="557"/>
      <c r="AD49" s="557"/>
      <c r="AE49" s="558"/>
      <c r="AF49" s="410" t="str">
        <f>IF(L18="","",IF(AND(W51="✓",W52="✓",W53="✓",W54="✓"),"○","×"))</f>
        <v/>
      </c>
    </row>
    <row r="50" spans="1:41" s="86" customFormat="1" ht="17.399999999999999" customHeight="1" thickBot="1">
      <c r="A50" s="271" t="s">
        <v>2414</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8">
      <c r="A51" s="463" t="s">
        <v>2053</v>
      </c>
      <c r="B51" s="464"/>
      <c r="C51" s="464"/>
      <c r="D51" s="464"/>
      <c r="E51" s="464"/>
      <c r="F51" s="464"/>
      <c r="G51" s="464"/>
      <c r="H51" s="464"/>
      <c r="I51" s="464"/>
      <c r="J51" s="464"/>
      <c r="K51" s="464"/>
      <c r="L51" s="464"/>
      <c r="M51" s="464"/>
      <c r="N51" s="464"/>
      <c r="O51" s="464"/>
      <c r="P51" s="464"/>
      <c r="Q51" s="464"/>
      <c r="R51" s="464"/>
      <c r="S51" s="465"/>
      <c r="T51" s="517">
        <f>COUNTIF($Z$58:$AB$157,"*介護予防*")</f>
        <v>0</v>
      </c>
      <c r="U51" s="517"/>
      <c r="V51" s="429" t="s">
        <v>2054</v>
      </c>
      <c r="W51" s="445"/>
      <c r="Y51" s="271"/>
      <c r="Z51" s="271"/>
      <c r="AA51" s="271"/>
      <c r="AB51" s="271"/>
      <c r="AC51" s="271"/>
      <c r="AD51" s="271"/>
      <c r="AE51" s="271"/>
      <c r="AF51" s="271"/>
    </row>
    <row r="52" spans="1:41" s="86" customFormat="1" ht="18">
      <c r="A52" s="463" t="s">
        <v>2369</v>
      </c>
      <c r="B52" s="464"/>
      <c r="C52" s="464"/>
      <c r="D52" s="464"/>
      <c r="E52" s="464"/>
      <c r="F52" s="464"/>
      <c r="G52" s="464"/>
      <c r="H52" s="464"/>
      <c r="I52" s="464"/>
      <c r="J52" s="464"/>
      <c r="K52" s="464"/>
      <c r="L52" s="464"/>
      <c r="M52" s="464"/>
      <c r="N52" s="464"/>
      <c r="O52" s="464"/>
      <c r="P52" s="464"/>
      <c r="Q52" s="464"/>
      <c r="R52" s="464"/>
      <c r="S52" s="465"/>
      <c r="T52" s="517">
        <f>COUNTIF($Z$58:$AB$157,"*短期利用型*")</f>
        <v>0</v>
      </c>
      <c r="U52" s="517"/>
      <c r="V52" s="429" t="s">
        <v>2054</v>
      </c>
      <c r="W52" s="446"/>
      <c r="Y52" s="271"/>
      <c r="Z52" s="271"/>
      <c r="AA52" s="271"/>
      <c r="AB52" s="271"/>
      <c r="AC52" s="271"/>
      <c r="AD52" s="271"/>
      <c r="AE52" s="271"/>
      <c r="AF52" s="271"/>
    </row>
    <row r="53" spans="1:41" s="86" customFormat="1" ht="18">
      <c r="A53" s="463" t="s">
        <v>2371</v>
      </c>
      <c r="B53" s="464"/>
      <c r="C53" s="464"/>
      <c r="D53" s="464"/>
      <c r="E53" s="464"/>
      <c r="F53" s="464"/>
      <c r="G53" s="464"/>
      <c r="H53" s="464"/>
      <c r="I53" s="464"/>
      <c r="J53" s="464"/>
      <c r="K53" s="464"/>
      <c r="L53" s="464"/>
      <c r="M53" s="464"/>
      <c r="N53" s="464"/>
      <c r="O53" s="464"/>
      <c r="P53" s="464"/>
      <c r="Q53" s="464"/>
      <c r="R53" s="464"/>
      <c r="S53" s="465"/>
      <c r="T53" s="517">
        <f>COUNTIF($Z$58:$AB$157,"*独自*")+COUNTIF($Z$58:$AB$157,"介護予防ケアマネジメント")</f>
        <v>0</v>
      </c>
      <c r="U53" s="517"/>
      <c r="V53" s="429" t="s">
        <v>2054</v>
      </c>
      <c r="W53" s="446"/>
      <c r="Y53" s="271"/>
      <c r="Z53" s="271"/>
      <c r="AA53" s="271"/>
      <c r="AB53" s="271"/>
      <c r="AC53" s="271"/>
      <c r="AD53" s="271"/>
      <c r="AE53" s="271"/>
      <c r="AF53" s="271"/>
    </row>
    <row r="54" spans="1:41" s="86" customFormat="1" ht="18.600000000000001" thickBot="1">
      <c r="A54" s="463" t="s">
        <v>2370</v>
      </c>
      <c r="B54" s="464"/>
      <c r="C54" s="464"/>
      <c r="D54" s="464"/>
      <c r="E54" s="464"/>
      <c r="F54" s="464"/>
      <c r="G54" s="464"/>
      <c r="H54" s="464"/>
      <c r="I54" s="464"/>
      <c r="J54" s="464"/>
      <c r="K54" s="464"/>
      <c r="L54" s="464"/>
      <c r="M54" s="464"/>
      <c r="N54" s="464"/>
      <c r="O54" s="464"/>
      <c r="P54" s="464"/>
      <c r="Q54" s="464"/>
      <c r="R54" s="464"/>
      <c r="S54" s="465"/>
      <c r="T54" s="517">
        <f>COUNTIF(AO58:AP157,"その他")</f>
        <v>0</v>
      </c>
      <c r="U54" s="517"/>
      <c r="V54" s="429" t="s">
        <v>2054</v>
      </c>
      <c r="W54" s="447"/>
      <c r="Y54" s="271"/>
      <c r="Z54" s="271"/>
      <c r="AA54" s="271"/>
      <c r="AB54" s="271"/>
      <c r="AC54" s="271"/>
      <c r="AD54" s="271"/>
      <c r="AE54" s="271"/>
      <c r="AF54" s="271"/>
    </row>
    <row r="55" spans="1:41" s="86" customFormat="1" ht="18">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5.95" customHeight="1">
      <c r="A56" s="466" t="s">
        <v>18</v>
      </c>
      <c r="B56" s="468" t="s">
        <v>19</v>
      </c>
      <c r="C56" s="469"/>
      <c r="D56" s="469"/>
      <c r="E56" s="469"/>
      <c r="F56" s="469"/>
      <c r="G56" s="469"/>
      <c r="H56" s="469"/>
      <c r="I56" s="469"/>
      <c r="J56" s="469"/>
      <c r="K56" s="470"/>
      <c r="L56" s="468" t="s">
        <v>20</v>
      </c>
      <c r="M56" s="469"/>
      <c r="N56" s="469"/>
      <c r="O56" s="469"/>
      <c r="P56" s="470"/>
      <c r="Q56" s="521" t="s">
        <v>21</v>
      </c>
      <c r="R56" s="522"/>
      <c r="S56" s="522"/>
      <c r="T56" s="522"/>
      <c r="U56" s="522"/>
      <c r="V56" s="523"/>
      <c r="W56" s="549" t="s">
        <v>22</v>
      </c>
      <c r="X56" s="549"/>
      <c r="Y56" s="549"/>
      <c r="Z56" s="549" t="s">
        <v>23</v>
      </c>
      <c r="AA56" s="549"/>
      <c r="AB56" s="549"/>
      <c r="AC56" s="515" t="s">
        <v>2302</v>
      </c>
      <c r="AD56" s="524" t="s">
        <v>2415</v>
      </c>
      <c r="AE56" s="470" t="s">
        <v>2304</v>
      </c>
      <c r="AF56"/>
      <c r="AG56"/>
      <c r="AH56"/>
      <c r="AI56"/>
      <c r="AJ56"/>
      <c r="AK56"/>
      <c r="AL56"/>
    </row>
    <row r="57" spans="1:41" s="86" customFormat="1" ht="47.4" customHeight="1" thickBot="1">
      <c r="A57" s="467"/>
      <c r="B57" s="471"/>
      <c r="C57" s="472"/>
      <c r="D57" s="472"/>
      <c r="E57" s="472"/>
      <c r="F57" s="472"/>
      <c r="G57" s="472"/>
      <c r="H57" s="472"/>
      <c r="I57" s="472"/>
      <c r="J57" s="472"/>
      <c r="K57" s="473"/>
      <c r="L57" s="471"/>
      <c r="M57" s="472"/>
      <c r="N57" s="472"/>
      <c r="O57" s="472"/>
      <c r="P57" s="473"/>
      <c r="Q57" s="474" t="s">
        <v>24</v>
      </c>
      <c r="R57" s="475"/>
      <c r="S57" s="475"/>
      <c r="T57" s="475"/>
      <c r="U57" s="475"/>
      <c r="V57" s="184" t="s">
        <v>25</v>
      </c>
      <c r="W57" s="474"/>
      <c r="X57" s="474"/>
      <c r="Y57" s="474"/>
      <c r="Z57" s="474"/>
      <c r="AA57" s="474"/>
      <c r="AB57" s="474"/>
      <c r="AC57" s="516"/>
      <c r="AD57" s="525"/>
      <c r="AE57" s="520"/>
      <c r="AF57"/>
      <c r="AG57"/>
      <c r="AH57"/>
      <c r="AI57"/>
      <c r="AJ57"/>
      <c r="AK57"/>
      <c r="AL57"/>
    </row>
    <row r="58" spans="1:41" ht="45" customHeight="1">
      <c r="A58" s="96">
        <v>1</v>
      </c>
      <c r="B58" s="479"/>
      <c r="C58" s="480"/>
      <c r="D58" s="480"/>
      <c r="E58" s="480"/>
      <c r="F58" s="480"/>
      <c r="G58" s="480"/>
      <c r="H58" s="480"/>
      <c r="I58" s="480"/>
      <c r="J58" s="480"/>
      <c r="K58" s="481"/>
      <c r="L58" s="497"/>
      <c r="M58" s="498"/>
      <c r="N58" s="498"/>
      <c r="O58" s="498"/>
      <c r="P58" s="499"/>
      <c r="Q58" s="485"/>
      <c r="R58" s="486"/>
      <c r="S58" s="486"/>
      <c r="T58" s="486"/>
      <c r="U58" s="487"/>
      <c r="V58" s="262"/>
      <c r="W58" s="553"/>
      <c r="X58" s="554"/>
      <c r="Y58" s="555"/>
      <c r="Z58" s="462"/>
      <c r="AA58" s="462"/>
      <c r="AB58" s="462"/>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5" t="str">
        <f>IF($L$18="", "", VLOOKUP(Z58,【参考】数式用!$A$4:$M$54,13,FALSE))</f>
        <v/>
      </c>
      <c r="AO58" s="46" t="e">
        <f>VLOOKUP(Z58,【参考】数式用!$A$2:$N$54,14,FALSE)</f>
        <v>#N/A</v>
      </c>
    </row>
    <row r="59" spans="1:41" ht="45" customHeight="1">
      <c r="A59" s="96">
        <v>2</v>
      </c>
      <c r="B59" s="482"/>
      <c r="C59" s="483"/>
      <c r="D59" s="483"/>
      <c r="E59" s="483"/>
      <c r="F59" s="483"/>
      <c r="G59" s="483"/>
      <c r="H59" s="483"/>
      <c r="I59" s="483"/>
      <c r="J59" s="483"/>
      <c r="K59" s="484"/>
      <c r="L59" s="500"/>
      <c r="M59" s="501"/>
      <c r="N59" s="501"/>
      <c r="O59" s="501"/>
      <c r="P59" s="502"/>
      <c r="Q59" s="455"/>
      <c r="R59" s="456"/>
      <c r="S59" s="456"/>
      <c r="T59" s="456"/>
      <c r="U59" s="457"/>
      <c r="V59" s="262"/>
      <c r="W59" s="458"/>
      <c r="X59" s="458"/>
      <c r="Y59" s="458"/>
      <c r="Z59" s="459"/>
      <c r="AA59" s="460"/>
      <c r="AB59" s="461"/>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5" t="str">
        <f>IF($L$18="", "", VLOOKUP(Z59,【参考】数式用!$A$4:$M$54,13,FALSE))</f>
        <v/>
      </c>
      <c r="AO59" s="46" t="e">
        <f>VLOOKUP(Z59,【参考】数式用!$A$2:$N$54,14,FALSE)</f>
        <v>#N/A</v>
      </c>
    </row>
    <row r="60" spans="1:41" ht="49.95" customHeight="1">
      <c r="A60" s="96">
        <f t="shared" ref="A60:A96" si="0">A59+1</f>
        <v>3</v>
      </c>
      <c r="B60" s="482"/>
      <c r="C60" s="483"/>
      <c r="D60" s="483"/>
      <c r="E60" s="483"/>
      <c r="F60" s="483"/>
      <c r="G60" s="483"/>
      <c r="H60" s="483"/>
      <c r="I60" s="483"/>
      <c r="J60" s="483"/>
      <c r="K60" s="484"/>
      <c r="L60" s="500"/>
      <c r="M60" s="501"/>
      <c r="N60" s="501"/>
      <c r="O60" s="501"/>
      <c r="P60" s="502"/>
      <c r="Q60" s="455"/>
      <c r="R60" s="456"/>
      <c r="S60" s="456"/>
      <c r="T60" s="456"/>
      <c r="U60" s="457"/>
      <c r="V60" s="262"/>
      <c r="W60" s="458"/>
      <c r="X60" s="458"/>
      <c r="Y60" s="458"/>
      <c r="Z60" s="459"/>
      <c r="AA60" s="460"/>
      <c r="AB60" s="461"/>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5" t="str">
        <f>IF($L$18="", "", VLOOKUP(Z60,【参考】数式用!$A$4:$M$54,13,FALSE))</f>
        <v/>
      </c>
      <c r="AO60" s="46" t="e">
        <f>VLOOKUP(Z60,【参考】数式用!$A$2:$N$54,14,FALSE)</f>
        <v>#N/A</v>
      </c>
    </row>
    <row r="61" spans="1:41" ht="49.95" customHeight="1">
      <c r="A61" s="96">
        <f t="shared" si="0"/>
        <v>4</v>
      </c>
      <c r="B61" s="482"/>
      <c r="C61" s="483"/>
      <c r="D61" s="483"/>
      <c r="E61" s="483"/>
      <c r="F61" s="483"/>
      <c r="G61" s="483"/>
      <c r="H61" s="483"/>
      <c r="I61" s="483"/>
      <c r="J61" s="483"/>
      <c r="K61" s="484"/>
      <c r="L61" s="500"/>
      <c r="M61" s="501"/>
      <c r="N61" s="501"/>
      <c r="O61" s="501"/>
      <c r="P61" s="502"/>
      <c r="Q61" s="455"/>
      <c r="R61" s="456"/>
      <c r="S61" s="456"/>
      <c r="T61" s="456"/>
      <c r="U61" s="457"/>
      <c r="V61" s="262"/>
      <c r="W61" s="458"/>
      <c r="X61" s="458"/>
      <c r="Y61" s="458"/>
      <c r="Z61" s="459"/>
      <c r="AA61" s="460"/>
      <c r="AB61" s="461"/>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5" t="str">
        <f>IF($L$18="", "", VLOOKUP(Z61,【参考】数式用!$A$4:$M$54,13,FALSE))</f>
        <v/>
      </c>
      <c r="AO61" s="46" t="e">
        <f>VLOOKUP(Z61,【参考】数式用!$A$2:$N$54,14,FALSE)</f>
        <v>#N/A</v>
      </c>
    </row>
    <row r="62" spans="1:41" ht="49.95" customHeight="1">
      <c r="A62" s="96">
        <f t="shared" si="0"/>
        <v>5</v>
      </c>
      <c r="B62" s="482"/>
      <c r="C62" s="483"/>
      <c r="D62" s="483"/>
      <c r="E62" s="483"/>
      <c r="F62" s="483"/>
      <c r="G62" s="483"/>
      <c r="H62" s="483"/>
      <c r="I62" s="483"/>
      <c r="J62" s="483"/>
      <c r="K62" s="484"/>
      <c r="L62" s="500"/>
      <c r="M62" s="501"/>
      <c r="N62" s="501"/>
      <c r="O62" s="501"/>
      <c r="P62" s="502"/>
      <c r="Q62" s="455"/>
      <c r="R62" s="456"/>
      <c r="S62" s="456"/>
      <c r="T62" s="456"/>
      <c r="U62" s="457"/>
      <c r="V62" s="262"/>
      <c r="W62" s="458"/>
      <c r="X62" s="458"/>
      <c r="Y62" s="458"/>
      <c r="Z62" s="462"/>
      <c r="AA62" s="462"/>
      <c r="AB62" s="462"/>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49.95" customHeight="1">
      <c r="A63" s="96">
        <f t="shared" si="0"/>
        <v>6</v>
      </c>
      <c r="B63" s="482"/>
      <c r="C63" s="483"/>
      <c r="D63" s="483"/>
      <c r="E63" s="483"/>
      <c r="F63" s="483"/>
      <c r="G63" s="483"/>
      <c r="H63" s="483"/>
      <c r="I63" s="483"/>
      <c r="J63" s="483"/>
      <c r="K63" s="484"/>
      <c r="L63" s="500"/>
      <c r="M63" s="501"/>
      <c r="N63" s="501"/>
      <c r="O63" s="501"/>
      <c r="P63" s="502"/>
      <c r="Q63" s="455"/>
      <c r="R63" s="456"/>
      <c r="S63" s="456"/>
      <c r="T63" s="456"/>
      <c r="U63" s="457"/>
      <c r="V63" s="262"/>
      <c r="W63" s="458"/>
      <c r="X63" s="458"/>
      <c r="Y63" s="458"/>
      <c r="Z63" s="462"/>
      <c r="AA63" s="462"/>
      <c r="AB63" s="462"/>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49.95" customHeight="1">
      <c r="A64" s="96">
        <f t="shared" si="0"/>
        <v>7</v>
      </c>
      <c r="B64" s="482"/>
      <c r="C64" s="483"/>
      <c r="D64" s="483"/>
      <c r="E64" s="483"/>
      <c r="F64" s="483"/>
      <c r="G64" s="483"/>
      <c r="H64" s="483"/>
      <c r="I64" s="483"/>
      <c r="J64" s="483"/>
      <c r="K64" s="484"/>
      <c r="L64" s="500"/>
      <c r="M64" s="501"/>
      <c r="N64" s="501"/>
      <c r="O64" s="501"/>
      <c r="P64" s="502"/>
      <c r="Q64" s="455"/>
      <c r="R64" s="456"/>
      <c r="S64" s="456"/>
      <c r="T64" s="456"/>
      <c r="U64" s="457"/>
      <c r="V64" s="262"/>
      <c r="W64" s="458"/>
      <c r="X64" s="458"/>
      <c r="Y64" s="458"/>
      <c r="Z64" s="462"/>
      <c r="AA64" s="462"/>
      <c r="AB64" s="462"/>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49.95" customHeight="1">
      <c r="A65" s="96">
        <f t="shared" si="0"/>
        <v>8</v>
      </c>
      <c r="B65" s="482"/>
      <c r="C65" s="483"/>
      <c r="D65" s="483"/>
      <c r="E65" s="483"/>
      <c r="F65" s="483"/>
      <c r="G65" s="483"/>
      <c r="H65" s="483"/>
      <c r="I65" s="483"/>
      <c r="J65" s="483"/>
      <c r="K65" s="484"/>
      <c r="L65" s="500"/>
      <c r="M65" s="501"/>
      <c r="N65" s="501"/>
      <c r="O65" s="501"/>
      <c r="P65" s="502"/>
      <c r="Q65" s="455"/>
      <c r="R65" s="456"/>
      <c r="S65" s="456"/>
      <c r="T65" s="456"/>
      <c r="U65" s="457"/>
      <c r="V65" s="262"/>
      <c r="W65" s="458"/>
      <c r="X65" s="458"/>
      <c r="Y65" s="458"/>
      <c r="Z65" s="462"/>
      <c r="AA65" s="462"/>
      <c r="AB65" s="462"/>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49.95" customHeight="1">
      <c r="A66" s="96">
        <f t="shared" si="0"/>
        <v>9</v>
      </c>
      <c r="B66" s="482"/>
      <c r="C66" s="483"/>
      <c r="D66" s="483"/>
      <c r="E66" s="483"/>
      <c r="F66" s="483"/>
      <c r="G66" s="483"/>
      <c r="H66" s="483"/>
      <c r="I66" s="483"/>
      <c r="J66" s="483"/>
      <c r="K66" s="484"/>
      <c r="L66" s="500"/>
      <c r="M66" s="501"/>
      <c r="N66" s="501"/>
      <c r="O66" s="501"/>
      <c r="P66" s="502"/>
      <c r="Q66" s="455"/>
      <c r="R66" s="456"/>
      <c r="S66" s="456"/>
      <c r="T66" s="456"/>
      <c r="U66" s="457"/>
      <c r="V66" s="262"/>
      <c r="W66" s="458"/>
      <c r="X66" s="458"/>
      <c r="Y66" s="458"/>
      <c r="Z66" s="462"/>
      <c r="AA66" s="462"/>
      <c r="AB66" s="462"/>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49.95" customHeight="1">
      <c r="A67" s="96">
        <f t="shared" si="0"/>
        <v>10</v>
      </c>
      <c r="B67" s="482"/>
      <c r="C67" s="483"/>
      <c r="D67" s="483"/>
      <c r="E67" s="483"/>
      <c r="F67" s="483"/>
      <c r="G67" s="483"/>
      <c r="H67" s="483"/>
      <c r="I67" s="483"/>
      <c r="J67" s="483"/>
      <c r="K67" s="484"/>
      <c r="L67" s="500"/>
      <c r="M67" s="501"/>
      <c r="N67" s="501"/>
      <c r="O67" s="501"/>
      <c r="P67" s="502"/>
      <c r="Q67" s="455"/>
      <c r="R67" s="456"/>
      <c r="S67" s="456"/>
      <c r="T67" s="456"/>
      <c r="U67" s="457"/>
      <c r="V67" s="262"/>
      <c r="W67" s="458"/>
      <c r="X67" s="458"/>
      <c r="Y67" s="458"/>
      <c r="Z67" s="462"/>
      <c r="AA67" s="462"/>
      <c r="AB67" s="462"/>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49.95" customHeight="1">
      <c r="A68" s="96">
        <f t="shared" si="0"/>
        <v>11</v>
      </c>
      <c r="B68" s="482"/>
      <c r="C68" s="483"/>
      <c r="D68" s="483"/>
      <c r="E68" s="483"/>
      <c r="F68" s="483"/>
      <c r="G68" s="483"/>
      <c r="H68" s="483"/>
      <c r="I68" s="483"/>
      <c r="J68" s="483"/>
      <c r="K68" s="484"/>
      <c r="L68" s="500"/>
      <c r="M68" s="501"/>
      <c r="N68" s="501"/>
      <c r="O68" s="501"/>
      <c r="P68" s="502"/>
      <c r="Q68" s="455"/>
      <c r="R68" s="456"/>
      <c r="S68" s="456"/>
      <c r="T68" s="456"/>
      <c r="U68" s="457"/>
      <c r="V68" s="262"/>
      <c r="W68" s="458"/>
      <c r="X68" s="458"/>
      <c r="Y68" s="458"/>
      <c r="Z68" s="462"/>
      <c r="AA68" s="462"/>
      <c r="AB68" s="462"/>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49.95" customHeight="1">
      <c r="A69" s="96">
        <f t="shared" si="0"/>
        <v>12</v>
      </c>
      <c r="B69" s="482"/>
      <c r="C69" s="483"/>
      <c r="D69" s="483"/>
      <c r="E69" s="483"/>
      <c r="F69" s="483"/>
      <c r="G69" s="483"/>
      <c r="H69" s="483"/>
      <c r="I69" s="483"/>
      <c r="J69" s="483"/>
      <c r="K69" s="484"/>
      <c r="L69" s="500"/>
      <c r="M69" s="501"/>
      <c r="N69" s="501"/>
      <c r="O69" s="501"/>
      <c r="P69" s="502"/>
      <c r="Q69" s="455"/>
      <c r="R69" s="456"/>
      <c r="S69" s="456"/>
      <c r="T69" s="456"/>
      <c r="U69" s="457"/>
      <c r="V69" s="262"/>
      <c r="W69" s="458"/>
      <c r="X69" s="458"/>
      <c r="Y69" s="458"/>
      <c r="Z69" s="462"/>
      <c r="AA69" s="462"/>
      <c r="AB69" s="462"/>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49.95" customHeight="1">
      <c r="A70" s="96">
        <f t="shared" si="0"/>
        <v>13</v>
      </c>
      <c r="B70" s="482"/>
      <c r="C70" s="483"/>
      <c r="D70" s="483"/>
      <c r="E70" s="483"/>
      <c r="F70" s="483"/>
      <c r="G70" s="483"/>
      <c r="H70" s="483"/>
      <c r="I70" s="483"/>
      <c r="J70" s="483"/>
      <c r="K70" s="484"/>
      <c r="L70" s="500"/>
      <c r="M70" s="501"/>
      <c r="N70" s="501"/>
      <c r="O70" s="501"/>
      <c r="P70" s="502"/>
      <c r="Q70" s="455"/>
      <c r="R70" s="456"/>
      <c r="S70" s="456"/>
      <c r="T70" s="456"/>
      <c r="U70" s="457"/>
      <c r="V70" s="262"/>
      <c r="W70" s="458"/>
      <c r="X70" s="458"/>
      <c r="Y70" s="458"/>
      <c r="Z70" s="462"/>
      <c r="AA70" s="462"/>
      <c r="AB70" s="462"/>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49.95" customHeight="1">
      <c r="A71" s="96">
        <f t="shared" si="0"/>
        <v>14</v>
      </c>
      <c r="B71" s="482"/>
      <c r="C71" s="483"/>
      <c r="D71" s="483"/>
      <c r="E71" s="483"/>
      <c r="F71" s="483"/>
      <c r="G71" s="483"/>
      <c r="H71" s="483"/>
      <c r="I71" s="483"/>
      <c r="J71" s="483"/>
      <c r="K71" s="484"/>
      <c r="L71" s="500"/>
      <c r="M71" s="501"/>
      <c r="N71" s="501"/>
      <c r="O71" s="501"/>
      <c r="P71" s="502"/>
      <c r="Q71" s="455"/>
      <c r="R71" s="456"/>
      <c r="S71" s="456"/>
      <c r="T71" s="456"/>
      <c r="U71" s="457"/>
      <c r="V71" s="262"/>
      <c r="W71" s="458"/>
      <c r="X71" s="458"/>
      <c r="Y71" s="458"/>
      <c r="Z71" s="462"/>
      <c r="AA71" s="462"/>
      <c r="AB71" s="462"/>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49.95" customHeight="1">
      <c r="A72" s="96">
        <f t="shared" si="0"/>
        <v>15</v>
      </c>
      <c r="B72" s="482"/>
      <c r="C72" s="483"/>
      <c r="D72" s="483"/>
      <c r="E72" s="483"/>
      <c r="F72" s="483"/>
      <c r="G72" s="483"/>
      <c r="H72" s="483"/>
      <c r="I72" s="483"/>
      <c r="J72" s="483"/>
      <c r="K72" s="484"/>
      <c r="L72" s="500"/>
      <c r="M72" s="501"/>
      <c r="N72" s="501"/>
      <c r="O72" s="501"/>
      <c r="P72" s="502"/>
      <c r="Q72" s="455"/>
      <c r="R72" s="456"/>
      <c r="S72" s="456"/>
      <c r="T72" s="456"/>
      <c r="U72" s="457"/>
      <c r="V72" s="262"/>
      <c r="W72" s="458"/>
      <c r="X72" s="458"/>
      <c r="Y72" s="458"/>
      <c r="Z72" s="462"/>
      <c r="AA72" s="462"/>
      <c r="AB72" s="462"/>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49.95" customHeight="1">
      <c r="A73" s="96">
        <f t="shared" si="0"/>
        <v>16</v>
      </c>
      <c r="B73" s="482"/>
      <c r="C73" s="483"/>
      <c r="D73" s="483"/>
      <c r="E73" s="483"/>
      <c r="F73" s="483"/>
      <c r="G73" s="483"/>
      <c r="H73" s="483"/>
      <c r="I73" s="483"/>
      <c r="J73" s="483"/>
      <c r="K73" s="484"/>
      <c r="L73" s="500"/>
      <c r="M73" s="501"/>
      <c r="N73" s="501"/>
      <c r="O73" s="501"/>
      <c r="P73" s="502"/>
      <c r="Q73" s="455"/>
      <c r="R73" s="456"/>
      <c r="S73" s="456"/>
      <c r="T73" s="456"/>
      <c r="U73" s="457"/>
      <c r="V73" s="262"/>
      <c r="W73" s="458"/>
      <c r="X73" s="458"/>
      <c r="Y73" s="458"/>
      <c r="Z73" s="462"/>
      <c r="AA73" s="462"/>
      <c r="AB73" s="462"/>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49.95" customHeight="1">
      <c r="A74" s="96">
        <f t="shared" si="0"/>
        <v>17</v>
      </c>
      <c r="B74" s="482"/>
      <c r="C74" s="483"/>
      <c r="D74" s="483"/>
      <c r="E74" s="483"/>
      <c r="F74" s="483"/>
      <c r="G74" s="483"/>
      <c r="H74" s="483"/>
      <c r="I74" s="483"/>
      <c r="J74" s="483"/>
      <c r="K74" s="484"/>
      <c r="L74" s="500"/>
      <c r="M74" s="501"/>
      <c r="N74" s="501"/>
      <c r="O74" s="501"/>
      <c r="P74" s="502"/>
      <c r="Q74" s="455"/>
      <c r="R74" s="456"/>
      <c r="S74" s="456"/>
      <c r="T74" s="456"/>
      <c r="U74" s="457"/>
      <c r="V74" s="262"/>
      <c r="W74" s="458"/>
      <c r="X74" s="458"/>
      <c r="Y74" s="458"/>
      <c r="Z74" s="459"/>
      <c r="AA74" s="460"/>
      <c r="AB74" s="461"/>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49.95" customHeight="1">
      <c r="A75" s="96">
        <f t="shared" si="0"/>
        <v>18</v>
      </c>
      <c r="B75" s="482"/>
      <c r="C75" s="483"/>
      <c r="D75" s="483"/>
      <c r="E75" s="483"/>
      <c r="F75" s="483"/>
      <c r="G75" s="483"/>
      <c r="H75" s="483"/>
      <c r="I75" s="483"/>
      <c r="J75" s="483"/>
      <c r="K75" s="484"/>
      <c r="L75" s="500"/>
      <c r="M75" s="501"/>
      <c r="N75" s="501"/>
      <c r="O75" s="501"/>
      <c r="P75" s="502"/>
      <c r="Q75" s="455"/>
      <c r="R75" s="456"/>
      <c r="S75" s="456"/>
      <c r="T75" s="456"/>
      <c r="U75" s="457"/>
      <c r="V75" s="262"/>
      <c r="W75" s="458"/>
      <c r="X75" s="458"/>
      <c r="Y75" s="458"/>
      <c r="Z75" s="462"/>
      <c r="AA75" s="462"/>
      <c r="AB75" s="462"/>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49.95" customHeight="1">
      <c r="A76" s="96">
        <f t="shared" si="0"/>
        <v>19</v>
      </c>
      <c r="B76" s="482"/>
      <c r="C76" s="483"/>
      <c r="D76" s="483"/>
      <c r="E76" s="483"/>
      <c r="F76" s="483"/>
      <c r="G76" s="483"/>
      <c r="H76" s="483"/>
      <c r="I76" s="483"/>
      <c r="J76" s="483"/>
      <c r="K76" s="484"/>
      <c r="L76" s="500"/>
      <c r="M76" s="501"/>
      <c r="N76" s="501"/>
      <c r="O76" s="501"/>
      <c r="P76" s="502"/>
      <c r="Q76" s="455"/>
      <c r="R76" s="456"/>
      <c r="S76" s="456"/>
      <c r="T76" s="456"/>
      <c r="U76" s="457"/>
      <c r="V76" s="262"/>
      <c r="W76" s="458"/>
      <c r="X76" s="458"/>
      <c r="Y76" s="458"/>
      <c r="Z76" s="458"/>
      <c r="AA76" s="458"/>
      <c r="AB76" s="458"/>
      <c r="AC76" s="424"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49.95" customHeight="1">
      <c r="A77" s="96">
        <f t="shared" si="0"/>
        <v>20</v>
      </c>
      <c r="B77" s="482"/>
      <c r="C77" s="483"/>
      <c r="D77" s="483"/>
      <c r="E77" s="483"/>
      <c r="F77" s="483"/>
      <c r="G77" s="483"/>
      <c r="H77" s="483"/>
      <c r="I77" s="483"/>
      <c r="J77" s="483"/>
      <c r="K77" s="484"/>
      <c r="L77" s="500"/>
      <c r="M77" s="501"/>
      <c r="N77" s="501"/>
      <c r="O77" s="501"/>
      <c r="P77" s="502"/>
      <c r="Q77" s="455"/>
      <c r="R77" s="456"/>
      <c r="S77" s="456"/>
      <c r="T77" s="456"/>
      <c r="U77" s="457"/>
      <c r="V77" s="262"/>
      <c r="W77" s="458"/>
      <c r="X77" s="458"/>
      <c r="Y77" s="458"/>
      <c r="Z77" s="462"/>
      <c r="AA77" s="462"/>
      <c r="AB77" s="462"/>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49.95" customHeight="1">
      <c r="A78" s="96">
        <f t="shared" si="0"/>
        <v>21</v>
      </c>
      <c r="B78" s="482"/>
      <c r="C78" s="483"/>
      <c r="D78" s="483"/>
      <c r="E78" s="483"/>
      <c r="F78" s="483"/>
      <c r="G78" s="483"/>
      <c r="H78" s="483"/>
      <c r="I78" s="483"/>
      <c r="J78" s="483"/>
      <c r="K78" s="484"/>
      <c r="L78" s="500"/>
      <c r="M78" s="501"/>
      <c r="N78" s="501"/>
      <c r="O78" s="501"/>
      <c r="P78" s="502"/>
      <c r="Q78" s="455"/>
      <c r="R78" s="456"/>
      <c r="S78" s="456"/>
      <c r="T78" s="456"/>
      <c r="U78" s="457"/>
      <c r="V78" s="262"/>
      <c r="W78" s="458"/>
      <c r="X78" s="458"/>
      <c r="Y78" s="458"/>
      <c r="Z78" s="462"/>
      <c r="AA78" s="462"/>
      <c r="AB78" s="462"/>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49.95" customHeight="1">
      <c r="A79" s="96">
        <f t="shared" si="0"/>
        <v>22</v>
      </c>
      <c r="B79" s="482"/>
      <c r="C79" s="483"/>
      <c r="D79" s="483"/>
      <c r="E79" s="483"/>
      <c r="F79" s="483"/>
      <c r="G79" s="483"/>
      <c r="H79" s="483"/>
      <c r="I79" s="483"/>
      <c r="J79" s="483"/>
      <c r="K79" s="484"/>
      <c r="L79" s="500"/>
      <c r="M79" s="501"/>
      <c r="N79" s="501"/>
      <c r="O79" s="501"/>
      <c r="P79" s="502"/>
      <c r="Q79" s="455"/>
      <c r="R79" s="456"/>
      <c r="S79" s="456"/>
      <c r="T79" s="456"/>
      <c r="U79" s="457"/>
      <c r="V79" s="262"/>
      <c r="W79" s="458"/>
      <c r="X79" s="458"/>
      <c r="Y79" s="458"/>
      <c r="Z79" s="462"/>
      <c r="AA79" s="462"/>
      <c r="AB79" s="462"/>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49.95" customHeight="1">
      <c r="A80" s="96">
        <f t="shared" si="0"/>
        <v>23</v>
      </c>
      <c r="B80" s="482"/>
      <c r="C80" s="483"/>
      <c r="D80" s="483"/>
      <c r="E80" s="483"/>
      <c r="F80" s="483"/>
      <c r="G80" s="483"/>
      <c r="H80" s="483"/>
      <c r="I80" s="483"/>
      <c r="J80" s="483"/>
      <c r="K80" s="484"/>
      <c r="L80" s="500"/>
      <c r="M80" s="501"/>
      <c r="N80" s="501"/>
      <c r="O80" s="501"/>
      <c r="P80" s="502"/>
      <c r="Q80" s="455"/>
      <c r="R80" s="456"/>
      <c r="S80" s="456"/>
      <c r="T80" s="456"/>
      <c r="U80" s="457"/>
      <c r="V80" s="262"/>
      <c r="W80" s="458"/>
      <c r="X80" s="458"/>
      <c r="Y80" s="458"/>
      <c r="Z80" s="462"/>
      <c r="AA80" s="462"/>
      <c r="AB80" s="462"/>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49.95" customHeight="1">
      <c r="A81" s="96">
        <f t="shared" si="0"/>
        <v>24</v>
      </c>
      <c r="B81" s="482"/>
      <c r="C81" s="483"/>
      <c r="D81" s="483"/>
      <c r="E81" s="483"/>
      <c r="F81" s="483"/>
      <c r="G81" s="483"/>
      <c r="H81" s="483"/>
      <c r="I81" s="483"/>
      <c r="J81" s="483"/>
      <c r="K81" s="484"/>
      <c r="L81" s="500"/>
      <c r="M81" s="501"/>
      <c r="N81" s="501"/>
      <c r="O81" s="501"/>
      <c r="P81" s="502"/>
      <c r="Q81" s="455"/>
      <c r="R81" s="456"/>
      <c r="S81" s="456"/>
      <c r="T81" s="456"/>
      <c r="U81" s="457"/>
      <c r="V81" s="262"/>
      <c r="W81" s="458"/>
      <c r="X81" s="458"/>
      <c r="Y81" s="458"/>
      <c r="Z81" s="462"/>
      <c r="AA81" s="462"/>
      <c r="AB81" s="462"/>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49.95" customHeight="1">
      <c r="A82" s="96">
        <f t="shared" si="0"/>
        <v>25</v>
      </c>
      <c r="B82" s="482"/>
      <c r="C82" s="483"/>
      <c r="D82" s="483"/>
      <c r="E82" s="483"/>
      <c r="F82" s="483"/>
      <c r="G82" s="483"/>
      <c r="H82" s="483"/>
      <c r="I82" s="483"/>
      <c r="J82" s="483"/>
      <c r="K82" s="484"/>
      <c r="L82" s="500"/>
      <c r="M82" s="501"/>
      <c r="N82" s="501"/>
      <c r="O82" s="501"/>
      <c r="P82" s="502"/>
      <c r="Q82" s="455"/>
      <c r="R82" s="456"/>
      <c r="S82" s="456"/>
      <c r="T82" s="456"/>
      <c r="U82" s="457"/>
      <c r="V82" s="262"/>
      <c r="W82" s="458"/>
      <c r="X82" s="458"/>
      <c r="Y82" s="458"/>
      <c r="Z82" s="462"/>
      <c r="AA82" s="462"/>
      <c r="AB82" s="462"/>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49.95" customHeight="1">
      <c r="A83" s="96">
        <f t="shared" si="0"/>
        <v>26</v>
      </c>
      <c r="B83" s="482"/>
      <c r="C83" s="483"/>
      <c r="D83" s="483"/>
      <c r="E83" s="483"/>
      <c r="F83" s="483"/>
      <c r="G83" s="483"/>
      <c r="H83" s="483"/>
      <c r="I83" s="483"/>
      <c r="J83" s="483"/>
      <c r="K83" s="484"/>
      <c r="L83" s="500"/>
      <c r="M83" s="501"/>
      <c r="N83" s="501"/>
      <c r="O83" s="501"/>
      <c r="P83" s="502"/>
      <c r="Q83" s="455"/>
      <c r="R83" s="456"/>
      <c r="S83" s="456"/>
      <c r="T83" s="456"/>
      <c r="U83" s="457"/>
      <c r="V83" s="262"/>
      <c r="W83" s="458"/>
      <c r="X83" s="458"/>
      <c r="Y83" s="458"/>
      <c r="Z83" s="462"/>
      <c r="AA83" s="462"/>
      <c r="AB83" s="462"/>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49.95" customHeight="1">
      <c r="A84" s="96">
        <f t="shared" si="0"/>
        <v>27</v>
      </c>
      <c r="B84" s="482"/>
      <c r="C84" s="483"/>
      <c r="D84" s="483"/>
      <c r="E84" s="483"/>
      <c r="F84" s="483"/>
      <c r="G84" s="483"/>
      <c r="H84" s="483"/>
      <c r="I84" s="483"/>
      <c r="J84" s="483"/>
      <c r="K84" s="484"/>
      <c r="L84" s="500"/>
      <c r="M84" s="501"/>
      <c r="N84" s="501"/>
      <c r="O84" s="501"/>
      <c r="P84" s="502"/>
      <c r="Q84" s="455"/>
      <c r="R84" s="456"/>
      <c r="S84" s="456"/>
      <c r="T84" s="456"/>
      <c r="U84" s="457"/>
      <c r="V84" s="262"/>
      <c r="W84" s="458"/>
      <c r="X84" s="458"/>
      <c r="Y84" s="458"/>
      <c r="Z84" s="462"/>
      <c r="AA84" s="462"/>
      <c r="AB84" s="462"/>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49.95" customHeight="1">
      <c r="A85" s="96">
        <f t="shared" si="0"/>
        <v>28</v>
      </c>
      <c r="B85" s="482"/>
      <c r="C85" s="483"/>
      <c r="D85" s="483"/>
      <c r="E85" s="483"/>
      <c r="F85" s="483"/>
      <c r="G85" s="483"/>
      <c r="H85" s="483"/>
      <c r="I85" s="483"/>
      <c r="J85" s="483"/>
      <c r="K85" s="484"/>
      <c r="L85" s="500"/>
      <c r="M85" s="501"/>
      <c r="N85" s="501"/>
      <c r="O85" s="501"/>
      <c r="P85" s="502"/>
      <c r="Q85" s="455"/>
      <c r="R85" s="456"/>
      <c r="S85" s="456"/>
      <c r="T85" s="456"/>
      <c r="U85" s="457"/>
      <c r="V85" s="262"/>
      <c r="W85" s="458"/>
      <c r="X85" s="458"/>
      <c r="Y85" s="458"/>
      <c r="Z85" s="462"/>
      <c r="AA85" s="462"/>
      <c r="AB85" s="462"/>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49.95" customHeight="1">
      <c r="A86" s="96">
        <f t="shared" si="0"/>
        <v>29</v>
      </c>
      <c r="B86" s="482"/>
      <c r="C86" s="483"/>
      <c r="D86" s="483"/>
      <c r="E86" s="483"/>
      <c r="F86" s="483"/>
      <c r="G86" s="483"/>
      <c r="H86" s="483"/>
      <c r="I86" s="483"/>
      <c r="J86" s="483"/>
      <c r="K86" s="484"/>
      <c r="L86" s="500"/>
      <c r="M86" s="501"/>
      <c r="N86" s="501"/>
      <c r="O86" s="501"/>
      <c r="P86" s="502"/>
      <c r="Q86" s="455"/>
      <c r="R86" s="456"/>
      <c r="S86" s="456"/>
      <c r="T86" s="456"/>
      <c r="U86" s="457"/>
      <c r="V86" s="262"/>
      <c r="W86" s="458"/>
      <c r="X86" s="458"/>
      <c r="Y86" s="458"/>
      <c r="Z86" s="462"/>
      <c r="AA86" s="462"/>
      <c r="AB86" s="462"/>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49.95" customHeight="1">
      <c r="A87" s="96">
        <f t="shared" si="0"/>
        <v>30</v>
      </c>
      <c r="B87" s="482"/>
      <c r="C87" s="483"/>
      <c r="D87" s="483"/>
      <c r="E87" s="483"/>
      <c r="F87" s="483"/>
      <c r="G87" s="483"/>
      <c r="H87" s="483"/>
      <c r="I87" s="483"/>
      <c r="J87" s="483"/>
      <c r="K87" s="484"/>
      <c r="L87" s="500"/>
      <c r="M87" s="501"/>
      <c r="N87" s="501"/>
      <c r="O87" s="501"/>
      <c r="P87" s="502"/>
      <c r="Q87" s="455"/>
      <c r="R87" s="456"/>
      <c r="S87" s="456"/>
      <c r="T87" s="456"/>
      <c r="U87" s="457"/>
      <c r="V87" s="262"/>
      <c r="W87" s="458"/>
      <c r="X87" s="458"/>
      <c r="Y87" s="458"/>
      <c r="Z87" s="462"/>
      <c r="AA87" s="462"/>
      <c r="AB87" s="462"/>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49.95" customHeight="1">
      <c r="A88" s="96">
        <f t="shared" si="0"/>
        <v>31</v>
      </c>
      <c r="B88" s="482"/>
      <c r="C88" s="483"/>
      <c r="D88" s="483"/>
      <c r="E88" s="483"/>
      <c r="F88" s="483"/>
      <c r="G88" s="483"/>
      <c r="H88" s="483"/>
      <c r="I88" s="483"/>
      <c r="J88" s="483"/>
      <c r="K88" s="484"/>
      <c r="L88" s="500"/>
      <c r="M88" s="501"/>
      <c r="N88" s="501"/>
      <c r="O88" s="501"/>
      <c r="P88" s="502"/>
      <c r="Q88" s="455"/>
      <c r="R88" s="456"/>
      <c r="S88" s="456"/>
      <c r="T88" s="456"/>
      <c r="U88" s="457"/>
      <c r="V88" s="262"/>
      <c r="W88" s="458"/>
      <c r="X88" s="458"/>
      <c r="Y88" s="458"/>
      <c r="Z88" s="462"/>
      <c r="AA88" s="462"/>
      <c r="AB88" s="462"/>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49.95" customHeight="1">
      <c r="A89" s="96">
        <f t="shared" si="0"/>
        <v>32</v>
      </c>
      <c r="B89" s="482"/>
      <c r="C89" s="483"/>
      <c r="D89" s="483"/>
      <c r="E89" s="483"/>
      <c r="F89" s="483"/>
      <c r="G89" s="483"/>
      <c r="H89" s="483"/>
      <c r="I89" s="483"/>
      <c r="J89" s="483"/>
      <c r="K89" s="484"/>
      <c r="L89" s="500"/>
      <c r="M89" s="501"/>
      <c r="N89" s="501"/>
      <c r="O89" s="501"/>
      <c r="P89" s="502"/>
      <c r="Q89" s="455"/>
      <c r="R89" s="456"/>
      <c r="S89" s="456"/>
      <c r="T89" s="456"/>
      <c r="U89" s="457"/>
      <c r="V89" s="262"/>
      <c r="W89" s="458"/>
      <c r="X89" s="458"/>
      <c r="Y89" s="458"/>
      <c r="Z89" s="462"/>
      <c r="AA89" s="462"/>
      <c r="AB89" s="462"/>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49.95" customHeight="1">
      <c r="A90" s="96">
        <f t="shared" si="0"/>
        <v>33</v>
      </c>
      <c r="B90" s="482"/>
      <c r="C90" s="483"/>
      <c r="D90" s="483"/>
      <c r="E90" s="483"/>
      <c r="F90" s="483"/>
      <c r="G90" s="483"/>
      <c r="H90" s="483"/>
      <c r="I90" s="483"/>
      <c r="J90" s="483"/>
      <c r="K90" s="484"/>
      <c r="L90" s="500"/>
      <c r="M90" s="501"/>
      <c r="N90" s="501"/>
      <c r="O90" s="501"/>
      <c r="P90" s="502"/>
      <c r="Q90" s="455"/>
      <c r="R90" s="456"/>
      <c r="S90" s="456"/>
      <c r="T90" s="456"/>
      <c r="U90" s="457"/>
      <c r="V90" s="262"/>
      <c r="W90" s="458"/>
      <c r="X90" s="458"/>
      <c r="Y90" s="458"/>
      <c r="Z90" s="462"/>
      <c r="AA90" s="462"/>
      <c r="AB90" s="462"/>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49.95" customHeight="1">
      <c r="A91" s="96">
        <f t="shared" si="0"/>
        <v>34</v>
      </c>
      <c r="B91" s="482"/>
      <c r="C91" s="483"/>
      <c r="D91" s="483"/>
      <c r="E91" s="483"/>
      <c r="F91" s="483"/>
      <c r="G91" s="483"/>
      <c r="H91" s="483"/>
      <c r="I91" s="483"/>
      <c r="J91" s="483"/>
      <c r="K91" s="484"/>
      <c r="L91" s="500"/>
      <c r="M91" s="501"/>
      <c r="N91" s="501"/>
      <c r="O91" s="501"/>
      <c r="P91" s="502"/>
      <c r="Q91" s="455"/>
      <c r="R91" s="456"/>
      <c r="S91" s="456"/>
      <c r="T91" s="456"/>
      <c r="U91" s="457"/>
      <c r="V91" s="262"/>
      <c r="W91" s="458"/>
      <c r="X91" s="458"/>
      <c r="Y91" s="458"/>
      <c r="Z91" s="462"/>
      <c r="AA91" s="462"/>
      <c r="AB91" s="462"/>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49.95" customHeight="1">
      <c r="A92" s="96">
        <f t="shared" si="0"/>
        <v>35</v>
      </c>
      <c r="B92" s="482"/>
      <c r="C92" s="483"/>
      <c r="D92" s="483"/>
      <c r="E92" s="483"/>
      <c r="F92" s="483"/>
      <c r="G92" s="483"/>
      <c r="H92" s="483"/>
      <c r="I92" s="483"/>
      <c r="J92" s="483"/>
      <c r="K92" s="484"/>
      <c r="L92" s="500"/>
      <c r="M92" s="501"/>
      <c r="N92" s="501"/>
      <c r="O92" s="501"/>
      <c r="P92" s="502"/>
      <c r="Q92" s="455"/>
      <c r="R92" s="456"/>
      <c r="S92" s="456"/>
      <c r="T92" s="456"/>
      <c r="U92" s="457"/>
      <c r="V92" s="262"/>
      <c r="W92" s="458"/>
      <c r="X92" s="458"/>
      <c r="Y92" s="458"/>
      <c r="Z92" s="462"/>
      <c r="AA92" s="462"/>
      <c r="AB92" s="462"/>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49.95" customHeight="1">
      <c r="A93" s="96">
        <f t="shared" si="0"/>
        <v>36</v>
      </c>
      <c r="B93" s="482"/>
      <c r="C93" s="483"/>
      <c r="D93" s="483"/>
      <c r="E93" s="483"/>
      <c r="F93" s="483"/>
      <c r="G93" s="483"/>
      <c r="H93" s="483"/>
      <c r="I93" s="483"/>
      <c r="J93" s="483"/>
      <c r="K93" s="484"/>
      <c r="L93" s="500"/>
      <c r="M93" s="501"/>
      <c r="N93" s="501"/>
      <c r="O93" s="501"/>
      <c r="P93" s="502"/>
      <c r="Q93" s="455"/>
      <c r="R93" s="456"/>
      <c r="S93" s="456"/>
      <c r="T93" s="456"/>
      <c r="U93" s="457"/>
      <c r="V93" s="262"/>
      <c r="W93" s="458"/>
      <c r="X93" s="458"/>
      <c r="Y93" s="458"/>
      <c r="Z93" s="462"/>
      <c r="AA93" s="462"/>
      <c r="AB93" s="462"/>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49.95" customHeight="1">
      <c r="A94" s="96">
        <f t="shared" si="0"/>
        <v>37</v>
      </c>
      <c r="B94" s="482"/>
      <c r="C94" s="483"/>
      <c r="D94" s="483"/>
      <c r="E94" s="483"/>
      <c r="F94" s="483"/>
      <c r="G94" s="483"/>
      <c r="H94" s="483"/>
      <c r="I94" s="483"/>
      <c r="J94" s="483"/>
      <c r="K94" s="484"/>
      <c r="L94" s="500"/>
      <c r="M94" s="501"/>
      <c r="N94" s="501"/>
      <c r="O94" s="501"/>
      <c r="P94" s="502"/>
      <c r="Q94" s="455"/>
      <c r="R94" s="456"/>
      <c r="S94" s="456"/>
      <c r="T94" s="456"/>
      <c r="U94" s="457"/>
      <c r="V94" s="262"/>
      <c r="W94" s="458"/>
      <c r="X94" s="458"/>
      <c r="Y94" s="458"/>
      <c r="Z94" s="462"/>
      <c r="AA94" s="462"/>
      <c r="AB94" s="462"/>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49.95" customHeight="1">
      <c r="A95" s="96">
        <f t="shared" si="0"/>
        <v>38</v>
      </c>
      <c r="B95" s="482"/>
      <c r="C95" s="483"/>
      <c r="D95" s="483"/>
      <c r="E95" s="483"/>
      <c r="F95" s="483"/>
      <c r="G95" s="483"/>
      <c r="H95" s="483"/>
      <c r="I95" s="483"/>
      <c r="J95" s="483"/>
      <c r="K95" s="484"/>
      <c r="L95" s="500"/>
      <c r="M95" s="501"/>
      <c r="N95" s="501"/>
      <c r="O95" s="501"/>
      <c r="P95" s="502"/>
      <c r="Q95" s="455"/>
      <c r="R95" s="456"/>
      <c r="S95" s="456"/>
      <c r="T95" s="456"/>
      <c r="U95" s="457"/>
      <c r="V95" s="262"/>
      <c r="W95" s="458"/>
      <c r="X95" s="458"/>
      <c r="Y95" s="458"/>
      <c r="Z95" s="462"/>
      <c r="AA95" s="462"/>
      <c r="AB95" s="462"/>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49.95" customHeight="1">
      <c r="A96" s="96">
        <f t="shared" si="0"/>
        <v>39</v>
      </c>
      <c r="B96" s="482"/>
      <c r="C96" s="483"/>
      <c r="D96" s="483"/>
      <c r="E96" s="483"/>
      <c r="F96" s="483"/>
      <c r="G96" s="483"/>
      <c r="H96" s="483"/>
      <c r="I96" s="483"/>
      <c r="J96" s="483"/>
      <c r="K96" s="484"/>
      <c r="L96" s="500"/>
      <c r="M96" s="501"/>
      <c r="N96" s="501"/>
      <c r="O96" s="501"/>
      <c r="P96" s="502"/>
      <c r="Q96" s="455"/>
      <c r="R96" s="456"/>
      <c r="S96" s="456"/>
      <c r="T96" s="456"/>
      <c r="U96" s="457"/>
      <c r="V96" s="262"/>
      <c r="W96" s="458"/>
      <c r="X96" s="458"/>
      <c r="Y96" s="458"/>
      <c r="Z96" s="462"/>
      <c r="AA96" s="462"/>
      <c r="AB96" s="462"/>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49.95" customHeight="1">
      <c r="A97" s="96">
        <f t="shared" ref="A97:A123" si="1">A96+1</f>
        <v>40</v>
      </c>
      <c r="B97" s="482"/>
      <c r="C97" s="483"/>
      <c r="D97" s="483"/>
      <c r="E97" s="483"/>
      <c r="F97" s="483"/>
      <c r="G97" s="483"/>
      <c r="H97" s="483"/>
      <c r="I97" s="483"/>
      <c r="J97" s="483"/>
      <c r="K97" s="484"/>
      <c r="L97" s="500"/>
      <c r="M97" s="501"/>
      <c r="N97" s="501"/>
      <c r="O97" s="501"/>
      <c r="P97" s="502"/>
      <c r="Q97" s="455"/>
      <c r="R97" s="456"/>
      <c r="S97" s="456"/>
      <c r="T97" s="456"/>
      <c r="U97" s="457"/>
      <c r="V97" s="262"/>
      <c r="W97" s="458"/>
      <c r="X97" s="458"/>
      <c r="Y97" s="458"/>
      <c r="Z97" s="462"/>
      <c r="AA97" s="462"/>
      <c r="AB97" s="462"/>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49.95" customHeight="1">
      <c r="A98" s="96">
        <f t="shared" si="1"/>
        <v>41</v>
      </c>
      <c r="B98" s="482"/>
      <c r="C98" s="483"/>
      <c r="D98" s="483"/>
      <c r="E98" s="483"/>
      <c r="F98" s="483"/>
      <c r="G98" s="483"/>
      <c r="H98" s="483"/>
      <c r="I98" s="483"/>
      <c r="J98" s="483"/>
      <c r="K98" s="484"/>
      <c r="L98" s="500"/>
      <c r="M98" s="501"/>
      <c r="N98" s="501"/>
      <c r="O98" s="501"/>
      <c r="P98" s="502"/>
      <c r="Q98" s="455"/>
      <c r="R98" s="456"/>
      <c r="S98" s="456"/>
      <c r="T98" s="456"/>
      <c r="U98" s="457"/>
      <c r="V98" s="262"/>
      <c r="W98" s="458"/>
      <c r="X98" s="458"/>
      <c r="Y98" s="458"/>
      <c r="Z98" s="462"/>
      <c r="AA98" s="462"/>
      <c r="AB98" s="462"/>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49.95" customHeight="1">
      <c r="A99" s="96">
        <f t="shared" si="1"/>
        <v>42</v>
      </c>
      <c r="B99" s="482"/>
      <c r="C99" s="483"/>
      <c r="D99" s="483"/>
      <c r="E99" s="483"/>
      <c r="F99" s="483"/>
      <c r="G99" s="483"/>
      <c r="H99" s="483"/>
      <c r="I99" s="483"/>
      <c r="J99" s="483"/>
      <c r="K99" s="484"/>
      <c r="L99" s="500"/>
      <c r="M99" s="501"/>
      <c r="N99" s="501"/>
      <c r="O99" s="501"/>
      <c r="P99" s="502"/>
      <c r="Q99" s="455"/>
      <c r="R99" s="456"/>
      <c r="S99" s="456"/>
      <c r="T99" s="456"/>
      <c r="U99" s="457"/>
      <c r="V99" s="262"/>
      <c r="W99" s="458"/>
      <c r="X99" s="458"/>
      <c r="Y99" s="458"/>
      <c r="Z99" s="462"/>
      <c r="AA99" s="462"/>
      <c r="AB99" s="462"/>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49.95" customHeight="1">
      <c r="A100" s="96">
        <f t="shared" si="1"/>
        <v>43</v>
      </c>
      <c r="B100" s="482"/>
      <c r="C100" s="483"/>
      <c r="D100" s="483"/>
      <c r="E100" s="483"/>
      <c r="F100" s="483"/>
      <c r="G100" s="483"/>
      <c r="H100" s="483"/>
      <c r="I100" s="483"/>
      <c r="J100" s="483"/>
      <c r="K100" s="484"/>
      <c r="L100" s="500"/>
      <c r="M100" s="501"/>
      <c r="N100" s="501"/>
      <c r="O100" s="501"/>
      <c r="P100" s="502"/>
      <c r="Q100" s="455"/>
      <c r="R100" s="456"/>
      <c r="S100" s="456"/>
      <c r="T100" s="456"/>
      <c r="U100" s="457"/>
      <c r="V100" s="262"/>
      <c r="W100" s="458"/>
      <c r="X100" s="458"/>
      <c r="Y100" s="458"/>
      <c r="Z100" s="462"/>
      <c r="AA100" s="462"/>
      <c r="AB100" s="462"/>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49.95" customHeight="1">
      <c r="A101" s="96">
        <f t="shared" si="1"/>
        <v>44</v>
      </c>
      <c r="B101" s="482"/>
      <c r="C101" s="483"/>
      <c r="D101" s="483"/>
      <c r="E101" s="483"/>
      <c r="F101" s="483"/>
      <c r="G101" s="483"/>
      <c r="H101" s="483"/>
      <c r="I101" s="483"/>
      <c r="J101" s="483"/>
      <c r="K101" s="484"/>
      <c r="L101" s="500"/>
      <c r="M101" s="501"/>
      <c r="N101" s="501"/>
      <c r="O101" s="501"/>
      <c r="P101" s="502"/>
      <c r="Q101" s="455"/>
      <c r="R101" s="456"/>
      <c r="S101" s="456"/>
      <c r="T101" s="456"/>
      <c r="U101" s="457"/>
      <c r="V101" s="262"/>
      <c r="W101" s="458"/>
      <c r="X101" s="458"/>
      <c r="Y101" s="458"/>
      <c r="Z101" s="462"/>
      <c r="AA101" s="462"/>
      <c r="AB101" s="462"/>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49.95" customHeight="1">
      <c r="A102" s="96">
        <f t="shared" si="1"/>
        <v>45</v>
      </c>
      <c r="B102" s="482"/>
      <c r="C102" s="483"/>
      <c r="D102" s="483"/>
      <c r="E102" s="483"/>
      <c r="F102" s="483"/>
      <c r="G102" s="483"/>
      <c r="H102" s="483"/>
      <c r="I102" s="483"/>
      <c r="J102" s="483"/>
      <c r="K102" s="484"/>
      <c r="L102" s="500"/>
      <c r="M102" s="501"/>
      <c r="N102" s="501"/>
      <c r="O102" s="501"/>
      <c r="P102" s="502"/>
      <c r="Q102" s="455"/>
      <c r="R102" s="456"/>
      <c r="S102" s="456"/>
      <c r="T102" s="456"/>
      <c r="U102" s="457"/>
      <c r="V102" s="262"/>
      <c r="W102" s="458"/>
      <c r="X102" s="458"/>
      <c r="Y102" s="458"/>
      <c r="Z102" s="462"/>
      <c r="AA102" s="462"/>
      <c r="AB102" s="462"/>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49.95" customHeight="1">
      <c r="A103" s="96">
        <f t="shared" si="1"/>
        <v>46</v>
      </c>
      <c r="B103" s="482"/>
      <c r="C103" s="483"/>
      <c r="D103" s="483"/>
      <c r="E103" s="483"/>
      <c r="F103" s="483"/>
      <c r="G103" s="483"/>
      <c r="H103" s="483"/>
      <c r="I103" s="483"/>
      <c r="J103" s="483"/>
      <c r="K103" s="484"/>
      <c r="L103" s="500"/>
      <c r="M103" s="501"/>
      <c r="N103" s="501"/>
      <c r="O103" s="501"/>
      <c r="P103" s="502"/>
      <c r="Q103" s="455"/>
      <c r="R103" s="456"/>
      <c r="S103" s="456"/>
      <c r="T103" s="456"/>
      <c r="U103" s="457"/>
      <c r="V103" s="262"/>
      <c r="W103" s="458"/>
      <c r="X103" s="458"/>
      <c r="Y103" s="458"/>
      <c r="Z103" s="462"/>
      <c r="AA103" s="462"/>
      <c r="AB103" s="462"/>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49.95" customHeight="1">
      <c r="A104" s="96">
        <f t="shared" si="1"/>
        <v>47</v>
      </c>
      <c r="B104" s="482"/>
      <c r="C104" s="483"/>
      <c r="D104" s="483"/>
      <c r="E104" s="483"/>
      <c r="F104" s="483"/>
      <c r="G104" s="483"/>
      <c r="H104" s="483"/>
      <c r="I104" s="483"/>
      <c r="J104" s="483"/>
      <c r="K104" s="484"/>
      <c r="L104" s="500"/>
      <c r="M104" s="501"/>
      <c r="N104" s="501"/>
      <c r="O104" s="501"/>
      <c r="P104" s="502"/>
      <c r="Q104" s="455"/>
      <c r="R104" s="456"/>
      <c r="S104" s="456"/>
      <c r="T104" s="456"/>
      <c r="U104" s="457"/>
      <c r="V104" s="262"/>
      <c r="W104" s="458"/>
      <c r="X104" s="458"/>
      <c r="Y104" s="458"/>
      <c r="Z104" s="462"/>
      <c r="AA104" s="462"/>
      <c r="AB104" s="462"/>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49.95" customHeight="1">
      <c r="A105" s="96">
        <f t="shared" si="1"/>
        <v>48</v>
      </c>
      <c r="B105" s="482"/>
      <c r="C105" s="483"/>
      <c r="D105" s="483"/>
      <c r="E105" s="483"/>
      <c r="F105" s="483"/>
      <c r="G105" s="483"/>
      <c r="H105" s="483"/>
      <c r="I105" s="483"/>
      <c r="J105" s="483"/>
      <c r="K105" s="484"/>
      <c r="L105" s="500"/>
      <c r="M105" s="501"/>
      <c r="N105" s="501"/>
      <c r="O105" s="501"/>
      <c r="P105" s="502"/>
      <c r="Q105" s="455"/>
      <c r="R105" s="456"/>
      <c r="S105" s="456"/>
      <c r="T105" s="456"/>
      <c r="U105" s="457"/>
      <c r="V105" s="262"/>
      <c r="W105" s="458"/>
      <c r="X105" s="458"/>
      <c r="Y105" s="458"/>
      <c r="Z105" s="462"/>
      <c r="AA105" s="462"/>
      <c r="AB105" s="462"/>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49.95" customHeight="1">
      <c r="A106" s="96">
        <f t="shared" si="1"/>
        <v>49</v>
      </c>
      <c r="B106" s="482"/>
      <c r="C106" s="483"/>
      <c r="D106" s="483"/>
      <c r="E106" s="483"/>
      <c r="F106" s="483"/>
      <c r="G106" s="483"/>
      <c r="H106" s="483"/>
      <c r="I106" s="483"/>
      <c r="J106" s="483"/>
      <c r="K106" s="484"/>
      <c r="L106" s="500"/>
      <c r="M106" s="501"/>
      <c r="N106" s="501"/>
      <c r="O106" s="501"/>
      <c r="P106" s="502"/>
      <c r="Q106" s="455"/>
      <c r="R106" s="456"/>
      <c r="S106" s="456"/>
      <c r="T106" s="456"/>
      <c r="U106" s="457"/>
      <c r="V106" s="262"/>
      <c r="W106" s="458"/>
      <c r="X106" s="458"/>
      <c r="Y106" s="458"/>
      <c r="Z106" s="462"/>
      <c r="AA106" s="462"/>
      <c r="AB106" s="462"/>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49.95" customHeight="1">
      <c r="A107" s="96">
        <f t="shared" si="1"/>
        <v>50</v>
      </c>
      <c r="B107" s="482"/>
      <c r="C107" s="483"/>
      <c r="D107" s="483"/>
      <c r="E107" s="483"/>
      <c r="F107" s="483"/>
      <c r="G107" s="483"/>
      <c r="H107" s="483"/>
      <c r="I107" s="483"/>
      <c r="J107" s="483"/>
      <c r="K107" s="484"/>
      <c r="L107" s="500"/>
      <c r="M107" s="501"/>
      <c r="N107" s="501"/>
      <c r="O107" s="501"/>
      <c r="P107" s="502"/>
      <c r="Q107" s="455"/>
      <c r="R107" s="456"/>
      <c r="S107" s="456"/>
      <c r="T107" s="456"/>
      <c r="U107" s="457"/>
      <c r="V107" s="262"/>
      <c r="W107" s="458"/>
      <c r="X107" s="458"/>
      <c r="Y107" s="458"/>
      <c r="Z107" s="462"/>
      <c r="AA107" s="462"/>
      <c r="AB107" s="462"/>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49.95" customHeight="1">
      <c r="A108" s="96">
        <f t="shared" si="1"/>
        <v>51</v>
      </c>
      <c r="B108" s="482"/>
      <c r="C108" s="483"/>
      <c r="D108" s="483"/>
      <c r="E108" s="483"/>
      <c r="F108" s="483"/>
      <c r="G108" s="483"/>
      <c r="H108" s="483"/>
      <c r="I108" s="483"/>
      <c r="J108" s="483"/>
      <c r="K108" s="484"/>
      <c r="L108" s="500"/>
      <c r="M108" s="501"/>
      <c r="N108" s="501"/>
      <c r="O108" s="501"/>
      <c r="P108" s="502"/>
      <c r="Q108" s="455"/>
      <c r="R108" s="456"/>
      <c r="S108" s="456"/>
      <c r="T108" s="456"/>
      <c r="U108" s="457"/>
      <c r="V108" s="262"/>
      <c r="W108" s="458"/>
      <c r="X108" s="458"/>
      <c r="Y108" s="458"/>
      <c r="Z108" s="462"/>
      <c r="AA108" s="462"/>
      <c r="AB108" s="462"/>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49.95" customHeight="1">
      <c r="A109" s="96">
        <f t="shared" si="1"/>
        <v>52</v>
      </c>
      <c r="B109" s="518"/>
      <c r="C109" s="519"/>
      <c r="D109" s="519"/>
      <c r="E109" s="519"/>
      <c r="F109" s="519"/>
      <c r="G109" s="519"/>
      <c r="H109" s="519"/>
      <c r="I109" s="519"/>
      <c r="J109" s="519"/>
      <c r="K109" s="519"/>
      <c r="L109" s="500"/>
      <c r="M109" s="501"/>
      <c r="N109" s="501"/>
      <c r="O109" s="501"/>
      <c r="P109" s="502"/>
      <c r="Q109" s="455"/>
      <c r="R109" s="456"/>
      <c r="S109" s="456"/>
      <c r="T109" s="456"/>
      <c r="U109" s="457"/>
      <c r="V109" s="262"/>
      <c r="W109" s="459"/>
      <c r="X109" s="460"/>
      <c r="Y109" s="461"/>
      <c r="Z109" s="462"/>
      <c r="AA109" s="462"/>
      <c r="AB109" s="462"/>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49.95" customHeight="1">
      <c r="A110" s="96">
        <f t="shared" si="1"/>
        <v>53</v>
      </c>
      <c r="B110" s="518"/>
      <c r="C110" s="519"/>
      <c r="D110" s="519"/>
      <c r="E110" s="519"/>
      <c r="F110" s="519"/>
      <c r="G110" s="519"/>
      <c r="H110" s="519"/>
      <c r="I110" s="519"/>
      <c r="J110" s="519"/>
      <c r="K110" s="519"/>
      <c r="L110" s="500"/>
      <c r="M110" s="501"/>
      <c r="N110" s="501"/>
      <c r="O110" s="501"/>
      <c r="P110" s="502"/>
      <c r="Q110" s="455"/>
      <c r="R110" s="456"/>
      <c r="S110" s="456"/>
      <c r="T110" s="456"/>
      <c r="U110" s="457"/>
      <c r="V110" s="262"/>
      <c r="W110" s="459"/>
      <c r="X110" s="460"/>
      <c r="Y110" s="461"/>
      <c r="Z110" s="462"/>
      <c r="AA110" s="462"/>
      <c r="AB110" s="462"/>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49.95" customHeight="1">
      <c r="A111" s="96">
        <f t="shared" si="1"/>
        <v>54</v>
      </c>
      <c r="B111" s="518"/>
      <c r="C111" s="519"/>
      <c r="D111" s="519"/>
      <c r="E111" s="519"/>
      <c r="F111" s="519"/>
      <c r="G111" s="519"/>
      <c r="H111" s="519"/>
      <c r="I111" s="519"/>
      <c r="J111" s="519"/>
      <c r="K111" s="519"/>
      <c r="L111" s="500"/>
      <c r="M111" s="501"/>
      <c r="N111" s="501"/>
      <c r="O111" s="501"/>
      <c r="P111" s="502"/>
      <c r="Q111" s="455"/>
      <c r="R111" s="456"/>
      <c r="S111" s="456"/>
      <c r="T111" s="456"/>
      <c r="U111" s="457"/>
      <c r="V111" s="262"/>
      <c r="W111" s="459"/>
      <c r="X111" s="460"/>
      <c r="Y111" s="461"/>
      <c r="Z111" s="462"/>
      <c r="AA111" s="462"/>
      <c r="AB111" s="462"/>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49.95" customHeight="1">
      <c r="A112" s="96">
        <f t="shared" si="1"/>
        <v>55</v>
      </c>
      <c r="B112" s="518"/>
      <c r="C112" s="519"/>
      <c r="D112" s="519"/>
      <c r="E112" s="519"/>
      <c r="F112" s="519"/>
      <c r="G112" s="519"/>
      <c r="H112" s="519"/>
      <c r="I112" s="519"/>
      <c r="J112" s="519"/>
      <c r="K112" s="519"/>
      <c r="L112" s="500"/>
      <c r="M112" s="501"/>
      <c r="N112" s="501"/>
      <c r="O112" s="501"/>
      <c r="P112" s="502"/>
      <c r="Q112" s="455"/>
      <c r="R112" s="456"/>
      <c r="S112" s="456"/>
      <c r="T112" s="456"/>
      <c r="U112" s="457"/>
      <c r="V112" s="262"/>
      <c r="W112" s="459"/>
      <c r="X112" s="460"/>
      <c r="Y112" s="461"/>
      <c r="Z112" s="462"/>
      <c r="AA112" s="462"/>
      <c r="AB112" s="462"/>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49.95" customHeight="1">
      <c r="A113" s="96">
        <f t="shared" si="1"/>
        <v>56</v>
      </c>
      <c r="B113" s="518"/>
      <c r="C113" s="519"/>
      <c r="D113" s="519"/>
      <c r="E113" s="519"/>
      <c r="F113" s="519"/>
      <c r="G113" s="519"/>
      <c r="H113" s="519"/>
      <c r="I113" s="519"/>
      <c r="J113" s="519"/>
      <c r="K113" s="519"/>
      <c r="L113" s="500"/>
      <c r="M113" s="501"/>
      <c r="N113" s="501"/>
      <c r="O113" s="501"/>
      <c r="P113" s="502"/>
      <c r="Q113" s="455"/>
      <c r="R113" s="456"/>
      <c r="S113" s="456"/>
      <c r="T113" s="456"/>
      <c r="U113" s="457"/>
      <c r="V113" s="262"/>
      <c r="W113" s="459"/>
      <c r="X113" s="460"/>
      <c r="Y113" s="461"/>
      <c r="Z113" s="462"/>
      <c r="AA113" s="462"/>
      <c r="AB113" s="462"/>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49.95" customHeight="1">
      <c r="A114" s="96">
        <f t="shared" si="1"/>
        <v>57</v>
      </c>
      <c r="B114" s="518"/>
      <c r="C114" s="519"/>
      <c r="D114" s="519"/>
      <c r="E114" s="519"/>
      <c r="F114" s="519"/>
      <c r="G114" s="519"/>
      <c r="H114" s="519"/>
      <c r="I114" s="519"/>
      <c r="J114" s="519"/>
      <c r="K114" s="519"/>
      <c r="L114" s="500"/>
      <c r="M114" s="501"/>
      <c r="N114" s="501"/>
      <c r="O114" s="501"/>
      <c r="P114" s="502"/>
      <c r="Q114" s="455"/>
      <c r="R114" s="456"/>
      <c r="S114" s="456"/>
      <c r="T114" s="456"/>
      <c r="U114" s="457"/>
      <c r="V114" s="262"/>
      <c r="W114" s="459"/>
      <c r="X114" s="460"/>
      <c r="Y114" s="461"/>
      <c r="Z114" s="462"/>
      <c r="AA114" s="462"/>
      <c r="AB114" s="462"/>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49.95" customHeight="1">
      <c r="A115" s="96">
        <f t="shared" si="1"/>
        <v>58</v>
      </c>
      <c r="B115" s="518"/>
      <c r="C115" s="519"/>
      <c r="D115" s="519"/>
      <c r="E115" s="519"/>
      <c r="F115" s="519"/>
      <c r="G115" s="519"/>
      <c r="H115" s="519"/>
      <c r="I115" s="519"/>
      <c r="J115" s="519"/>
      <c r="K115" s="519"/>
      <c r="L115" s="500"/>
      <c r="M115" s="501"/>
      <c r="N115" s="501"/>
      <c r="O115" s="501"/>
      <c r="P115" s="502"/>
      <c r="Q115" s="455"/>
      <c r="R115" s="456"/>
      <c r="S115" s="456"/>
      <c r="T115" s="456"/>
      <c r="U115" s="457"/>
      <c r="V115" s="262"/>
      <c r="W115" s="459"/>
      <c r="X115" s="460"/>
      <c r="Y115" s="461"/>
      <c r="Z115" s="462"/>
      <c r="AA115" s="462"/>
      <c r="AB115" s="462"/>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49.95" customHeight="1">
      <c r="A116" s="96">
        <f t="shared" si="1"/>
        <v>59</v>
      </c>
      <c r="B116" s="518"/>
      <c r="C116" s="519"/>
      <c r="D116" s="519"/>
      <c r="E116" s="519"/>
      <c r="F116" s="519"/>
      <c r="G116" s="519"/>
      <c r="H116" s="519"/>
      <c r="I116" s="519"/>
      <c r="J116" s="519"/>
      <c r="K116" s="519"/>
      <c r="L116" s="500"/>
      <c r="M116" s="501"/>
      <c r="N116" s="501"/>
      <c r="O116" s="501"/>
      <c r="P116" s="502"/>
      <c r="Q116" s="455"/>
      <c r="R116" s="456"/>
      <c r="S116" s="456"/>
      <c r="T116" s="456"/>
      <c r="U116" s="457"/>
      <c r="V116" s="262"/>
      <c r="W116" s="459"/>
      <c r="X116" s="460"/>
      <c r="Y116" s="461"/>
      <c r="Z116" s="462"/>
      <c r="AA116" s="462"/>
      <c r="AB116" s="462"/>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49.95" customHeight="1">
      <c r="A117" s="96">
        <f t="shared" si="1"/>
        <v>60</v>
      </c>
      <c r="B117" s="518"/>
      <c r="C117" s="519"/>
      <c r="D117" s="519"/>
      <c r="E117" s="519"/>
      <c r="F117" s="519"/>
      <c r="G117" s="519"/>
      <c r="H117" s="519"/>
      <c r="I117" s="519"/>
      <c r="J117" s="519"/>
      <c r="K117" s="519"/>
      <c r="L117" s="500"/>
      <c r="M117" s="501"/>
      <c r="N117" s="501"/>
      <c r="O117" s="501"/>
      <c r="P117" s="502"/>
      <c r="Q117" s="455"/>
      <c r="R117" s="456"/>
      <c r="S117" s="456"/>
      <c r="T117" s="456"/>
      <c r="U117" s="457"/>
      <c r="V117" s="262"/>
      <c r="W117" s="459"/>
      <c r="X117" s="460"/>
      <c r="Y117" s="461"/>
      <c r="Z117" s="462"/>
      <c r="AA117" s="462"/>
      <c r="AB117" s="462"/>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49.95" customHeight="1">
      <c r="A118" s="96">
        <f t="shared" si="1"/>
        <v>61</v>
      </c>
      <c r="B118" s="518"/>
      <c r="C118" s="519"/>
      <c r="D118" s="519"/>
      <c r="E118" s="519"/>
      <c r="F118" s="519"/>
      <c r="G118" s="519"/>
      <c r="H118" s="519"/>
      <c r="I118" s="519"/>
      <c r="J118" s="519"/>
      <c r="K118" s="519"/>
      <c r="L118" s="500"/>
      <c r="M118" s="501"/>
      <c r="N118" s="501"/>
      <c r="O118" s="501"/>
      <c r="P118" s="502"/>
      <c r="Q118" s="455"/>
      <c r="R118" s="456"/>
      <c r="S118" s="456"/>
      <c r="T118" s="456"/>
      <c r="U118" s="457"/>
      <c r="V118" s="262"/>
      <c r="W118" s="459"/>
      <c r="X118" s="460"/>
      <c r="Y118" s="461"/>
      <c r="Z118" s="462"/>
      <c r="AA118" s="462"/>
      <c r="AB118" s="462"/>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49.95" customHeight="1">
      <c r="A119" s="96">
        <f t="shared" si="1"/>
        <v>62</v>
      </c>
      <c r="B119" s="518"/>
      <c r="C119" s="519"/>
      <c r="D119" s="519"/>
      <c r="E119" s="519"/>
      <c r="F119" s="519"/>
      <c r="G119" s="519"/>
      <c r="H119" s="519"/>
      <c r="I119" s="519"/>
      <c r="J119" s="519"/>
      <c r="K119" s="519"/>
      <c r="L119" s="500"/>
      <c r="M119" s="501"/>
      <c r="N119" s="501"/>
      <c r="O119" s="501"/>
      <c r="P119" s="502"/>
      <c r="Q119" s="455"/>
      <c r="R119" s="456"/>
      <c r="S119" s="456"/>
      <c r="T119" s="456"/>
      <c r="U119" s="457"/>
      <c r="V119" s="262"/>
      <c r="W119" s="459"/>
      <c r="X119" s="460"/>
      <c r="Y119" s="461"/>
      <c r="Z119" s="462"/>
      <c r="AA119" s="462"/>
      <c r="AB119" s="462"/>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49.95" customHeight="1">
      <c r="A120" s="96">
        <f t="shared" si="1"/>
        <v>63</v>
      </c>
      <c r="B120" s="518"/>
      <c r="C120" s="519"/>
      <c r="D120" s="519"/>
      <c r="E120" s="519"/>
      <c r="F120" s="519"/>
      <c r="G120" s="519"/>
      <c r="H120" s="519"/>
      <c r="I120" s="519"/>
      <c r="J120" s="519"/>
      <c r="K120" s="519"/>
      <c r="L120" s="500"/>
      <c r="M120" s="501"/>
      <c r="N120" s="501"/>
      <c r="O120" s="501"/>
      <c r="P120" s="502"/>
      <c r="Q120" s="455"/>
      <c r="R120" s="456"/>
      <c r="S120" s="456"/>
      <c r="T120" s="456"/>
      <c r="U120" s="457"/>
      <c r="V120" s="262"/>
      <c r="W120" s="459"/>
      <c r="X120" s="460"/>
      <c r="Y120" s="461"/>
      <c r="Z120" s="462"/>
      <c r="AA120" s="462"/>
      <c r="AB120" s="462"/>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49.95" customHeight="1">
      <c r="A121" s="96">
        <f t="shared" si="1"/>
        <v>64</v>
      </c>
      <c r="B121" s="518"/>
      <c r="C121" s="519"/>
      <c r="D121" s="519"/>
      <c r="E121" s="519"/>
      <c r="F121" s="519"/>
      <c r="G121" s="519"/>
      <c r="H121" s="519"/>
      <c r="I121" s="519"/>
      <c r="J121" s="519"/>
      <c r="K121" s="519"/>
      <c r="L121" s="500"/>
      <c r="M121" s="501"/>
      <c r="N121" s="501"/>
      <c r="O121" s="501"/>
      <c r="P121" s="502"/>
      <c r="Q121" s="455"/>
      <c r="R121" s="456"/>
      <c r="S121" s="456"/>
      <c r="T121" s="456"/>
      <c r="U121" s="457"/>
      <c r="V121" s="262"/>
      <c r="W121" s="459"/>
      <c r="X121" s="460"/>
      <c r="Y121" s="461"/>
      <c r="Z121" s="462"/>
      <c r="AA121" s="462"/>
      <c r="AB121" s="462"/>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49.95" customHeight="1">
      <c r="A122" s="96">
        <f t="shared" si="1"/>
        <v>65</v>
      </c>
      <c r="B122" s="518"/>
      <c r="C122" s="519"/>
      <c r="D122" s="519"/>
      <c r="E122" s="519"/>
      <c r="F122" s="519"/>
      <c r="G122" s="519"/>
      <c r="H122" s="519"/>
      <c r="I122" s="519"/>
      <c r="J122" s="519"/>
      <c r="K122" s="519"/>
      <c r="L122" s="500"/>
      <c r="M122" s="501"/>
      <c r="N122" s="501"/>
      <c r="O122" s="501"/>
      <c r="P122" s="502"/>
      <c r="Q122" s="455"/>
      <c r="R122" s="456"/>
      <c r="S122" s="456"/>
      <c r="T122" s="456"/>
      <c r="U122" s="457"/>
      <c r="V122" s="262"/>
      <c r="W122" s="459"/>
      <c r="X122" s="460"/>
      <c r="Y122" s="461"/>
      <c r="Z122" s="462"/>
      <c r="AA122" s="462"/>
      <c r="AB122" s="462"/>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49.95" customHeight="1">
      <c r="A123" s="96">
        <f t="shared" si="1"/>
        <v>66</v>
      </c>
      <c r="B123" s="518"/>
      <c r="C123" s="519"/>
      <c r="D123" s="519"/>
      <c r="E123" s="519"/>
      <c r="F123" s="519"/>
      <c r="G123" s="519"/>
      <c r="H123" s="519"/>
      <c r="I123" s="519"/>
      <c r="J123" s="519"/>
      <c r="K123" s="519"/>
      <c r="L123" s="500"/>
      <c r="M123" s="501"/>
      <c r="N123" s="501"/>
      <c r="O123" s="501"/>
      <c r="P123" s="502"/>
      <c r="Q123" s="455"/>
      <c r="R123" s="456"/>
      <c r="S123" s="456"/>
      <c r="T123" s="456"/>
      <c r="U123" s="457"/>
      <c r="V123" s="262"/>
      <c r="W123" s="459"/>
      <c r="X123" s="460"/>
      <c r="Y123" s="461"/>
      <c r="Z123" s="462"/>
      <c r="AA123" s="462"/>
      <c r="AB123" s="462"/>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49.95" customHeight="1">
      <c r="A124" s="96">
        <f t="shared" ref="A124:A149" si="2">A123+1</f>
        <v>67</v>
      </c>
      <c r="B124" s="518"/>
      <c r="C124" s="519"/>
      <c r="D124" s="519"/>
      <c r="E124" s="519"/>
      <c r="F124" s="519"/>
      <c r="G124" s="519"/>
      <c r="H124" s="519"/>
      <c r="I124" s="519"/>
      <c r="J124" s="519"/>
      <c r="K124" s="519"/>
      <c r="L124" s="500"/>
      <c r="M124" s="501"/>
      <c r="N124" s="501"/>
      <c r="O124" s="501"/>
      <c r="P124" s="502"/>
      <c r="Q124" s="455"/>
      <c r="R124" s="456"/>
      <c r="S124" s="456"/>
      <c r="T124" s="456"/>
      <c r="U124" s="457"/>
      <c r="V124" s="262"/>
      <c r="W124" s="459"/>
      <c r="X124" s="460"/>
      <c r="Y124" s="461"/>
      <c r="Z124" s="462"/>
      <c r="AA124" s="462"/>
      <c r="AB124" s="462"/>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49.95" customHeight="1">
      <c r="A125" s="96">
        <f t="shared" si="2"/>
        <v>68</v>
      </c>
      <c r="B125" s="518"/>
      <c r="C125" s="519"/>
      <c r="D125" s="519"/>
      <c r="E125" s="519"/>
      <c r="F125" s="519"/>
      <c r="G125" s="519"/>
      <c r="H125" s="519"/>
      <c r="I125" s="519"/>
      <c r="J125" s="519"/>
      <c r="K125" s="519"/>
      <c r="L125" s="500"/>
      <c r="M125" s="501"/>
      <c r="N125" s="501"/>
      <c r="O125" s="501"/>
      <c r="P125" s="502"/>
      <c r="Q125" s="455"/>
      <c r="R125" s="456"/>
      <c r="S125" s="456"/>
      <c r="T125" s="456"/>
      <c r="U125" s="457"/>
      <c r="V125" s="262"/>
      <c r="W125" s="459"/>
      <c r="X125" s="460"/>
      <c r="Y125" s="461"/>
      <c r="Z125" s="462"/>
      <c r="AA125" s="462"/>
      <c r="AB125" s="462"/>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49.95" customHeight="1">
      <c r="A126" s="96">
        <f t="shared" si="2"/>
        <v>69</v>
      </c>
      <c r="B126" s="518"/>
      <c r="C126" s="519"/>
      <c r="D126" s="519"/>
      <c r="E126" s="519"/>
      <c r="F126" s="519"/>
      <c r="G126" s="519"/>
      <c r="H126" s="519"/>
      <c r="I126" s="519"/>
      <c r="J126" s="519"/>
      <c r="K126" s="519"/>
      <c r="L126" s="500"/>
      <c r="M126" s="501"/>
      <c r="N126" s="501"/>
      <c r="O126" s="501"/>
      <c r="P126" s="502"/>
      <c r="Q126" s="455"/>
      <c r="R126" s="456"/>
      <c r="S126" s="456"/>
      <c r="T126" s="456"/>
      <c r="U126" s="457"/>
      <c r="V126" s="262"/>
      <c r="W126" s="459"/>
      <c r="X126" s="460"/>
      <c r="Y126" s="461"/>
      <c r="Z126" s="462"/>
      <c r="AA126" s="462"/>
      <c r="AB126" s="462"/>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49.95" customHeight="1">
      <c r="A127" s="96">
        <f t="shared" si="2"/>
        <v>70</v>
      </c>
      <c r="B127" s="518"/>
      <c r="C127" s="519"/>
      <c r="D127" s="519"/>
      <c r="E127" s="519"/>
      <c r="F127" s="519"/>
      <c r="G127" s="519"/>
      <c r="H127" s="519"/>
      <c r="I127" s="519"/>
      <c r="J127" s="519"/>
      <c r="K127" s="519"/>
      <c r="L127" s="500"/>
      <c r="M127" s="501"/>
      <c r="N127" s="501"/>
      <c r="O127" s="501"/>
      <c r="P127" s="502"/>
      <c r="Q127" s="455"/>
      <c r="R127" s="456"/>
      <c r="S127" s="456"/>
      <c r="T127" s="456"/>
      <c r="U127" s="457"/>
      <c r="V127" s="262"/>
      <c r="W127" s="459"/>
      <c r="X127" s="460"/>
      <c r="Y127" s="461"/>
      <c r="Z127" s="462"/>
      <c r="AA127" s="462"/>
      <c r="AB127" s="462"/>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49.95" customHeight="1">
      <c r="A128" s="96">
        <f t="shared" si="2"/>
        <v>71</v>
      </c>
      <c r="B128" s="518"/>
      <c r="C128" s="519"/>
      <c r="D128" s="519"/>
      <c r="E128" s="519"/>
      <c r="F128" s="519"/>
      <c r="G128" s="519"/>
      <c r="H128" s="519"/>
      <c r="I128" s="519"/>
      <c r="J128" s="519"/>
      <c r="K128" s="519"/>
      <c r="L128" s="500"/>
      <c r="M128" s="501"/>
      <c r="N128" s="501"/>
      <c r="O128" s="501"/>
      <c r="P128" s="502"/>
      <c r="Q128" s="455"/>
      <c r="R128" s="456"/>
      <c r="S128" s="456"/>
      <c r="T128" s="456"/>
      <c r="U128" s="457"/>
      <c r="V128" s="262"/>
      <c r="W128" s="459"/>
      <c r="X128" s="460"/>
      <c r="Y128" s="461"/>
      <c r="Z128" s="462"/>
      <c r="AA128" s="462"/>
      <c r="AB128" s="462"/>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49.95" customHeight="1">
      <c r="A129" s="96">
        <f t="shared" si="2"/>
        <v>72</v>
      </c>
      <c r="B129" s="518"/>
      <c r="C129" s="519"/>
      <c r="D129" s="519"/>
      <c r="E129" s="519"/>
      <c r="F129" s="519"/>
      <c r="G129" s="519"/>
      <c r="H129" s="519"/>
      <c r="I129" s="519"/>
      <c r="J129" s="519"/>
      <c r="K129" s="519"/>
      <c r="L129" s="500"/>
      <c r="M129" s="501"/>
      <c r="N129" s="501"/>
      <c r="O129" s="501"/>
      <c r="P129" s="502"/>
      <c r="Q129" s="455"/>
      <c r="R129" s="456"/>
      <c r="S129" s="456"/>
      <c r="T129" s="456"/>
      <c r="U129" s="457"/>
      <c r="V129" s="262"/>
      <c r="W129" s="459"/>
      <c r="X129" s="460"/>
      <c r="Y129" s="461"/>
      <c r="Z129" s="462"/>
      <c r="AA129" s="462"/>
      <c r="AB129" s="462"/>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49.95" customHeight="1">
      <c r="A130" s="96">
        <f t="shared" si="2"/>
        <v>73</v>
      </c>
      <c r="B130" s="518"/>
      <c r="C130" s="519"/>
      <c r="D130" s="519"/>
      <c r="E130" s="519"/>
      <c r="F130" s="519"/>
      <c r="G130" s="519"/>
      <c r="H130" s="519"/>
      <c r="I130" s="519"/>
      <c r="J130" s="519"/>
      <c r="K130" s="519"/>
      <c r="L130" s="500"/>
      <c r="M130" s="501"/>
      <c r="N130" s="501"/>
      <c r="O130" s="501"/>
      <c r="P130" s="502"/>
      <c r="Q130" s="455"/>
      <c r="R130" s="456"/>
      <c r="S130" s="456"/>
      <c r="T130" s="456"/>
      <c r="U130" s="457"/>
      <c r="V130" s="262"/>
      <c r="W130" s="459"/>
      <c r="X130" s="460"/>
      <c r="Y130" s="461"/>
      <c r="Z130" s="462"/>
      <c r="AA130" s="462"/>
      <c r="AB130" s="462"/>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49.95" customHeight="1">
      <c r="A131" s="96">
        <f t="shared" si="2"/>
        <v>74</v>
      </c>
      <c r="B131" s="518"/>
      <c r="C131" s="519"/>
      <c r="D131" s="519"/>
      <c r="E131" s="519"/>
      <c r="F131" s="519"/>
      <c r="G131" s="519"/>
      <c r="H131" s="519"/>
      <c r="I131" s="519"/>
      <c r="J131" s="519"/>
      <c r="K131" s="519"/>
      <c r="L131" s="500"/>
      <c r="M131" s="501"/>
      <c r="N131" s="501"/>
      <c r="O131" s="501"/>
      <c r="P131" s="502"/>
      <c r="Q131" s="455"/>
      <c r="R131" s="456"/>
      <c r="S131" s="456"/>
      <c r="T131" s="456"/>
      <c r="U131" s="457"/>
      <c r="V131" s="262"/>
      <c r="W131" s="459"/>
      <c r="X131" s="460"/>
      <c r="Y131" s="461"/>
      <c r="Z131" s="462"/>
      <c r="AA131" s="462"/>
      <c r="AB131" s="462"/>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49.95" customHeight="1">
      <c r="A132" s="96">
        <f t="shared" si="2"/>
        <v>75</v>
      </c>
      <c r="B132" s="518"/>
      <c r="C132" s="519"/>
      <c r="D132" s="519"/>
      <c r="E132" s="519"/>
      <c r="F132" s="519"/>
      <c r="G132" s="519"/>
      <c r="H132" s="519"/>
      <c r="I132" s="519"/>
      <c r="J132" s="519"/>
      <c r="K132" s="519"/>
      <c r="L132" s="500"/>
      <c r="M132" s="501"/>
      <c r="N132" s="501"/>
      <c r="O132" s="501"/>
      <c r="P132" s="502"/>
      <c r="Q132" s="455"/>
      <c r="R132" s="456"/>
      <c r="S132" s="456"/>
      <c r="T132" s="456"/>
      <c r="U132" s="457"/>
      <c r="V132" s="262"/>
      <c r="W132" s="459"/>
      <c r="X132" s="460"/>
      <c r="Y132" s="461"/>
      <c r="Z132" s="462"/>
      <c r="AA132" s="462"/>
      <c r="AB132" s="462"/>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49.95" customHeight="1">
      <c r="A133" s="96">
        <f t="shared" si="2"/>
        <v>76</v>
      </c>
      <c r="B133" s="518"/>
      <c r="C133" s="519"/>
      <c r="D133" s="519"/>
      <c r="E133" s="519"/>
      <c r="F133" s="519"/>
      <c r="G133" s="519"/>
      <c r="H133" s="519"/>
      <c r="I133" s="519"/>
      <c r="J133" s="519"/>
      <c r="K133" s="519"/>
      <c r="L133" s="500"/>
      <c r="M133" s="501"/>
      <c r="N133" s="501"/>
      <c r="O133" s="501"/>
      <c r="P133" s="502"/>
      <c r="Q133" s="455"/>
      <c r="R133" s="456"/>
      <c r="S133" s="456"/>
      <c r="T133" s="456"/>
      <c r="U133" s="457"/>
      <c r="V133" s="262"/>
      <c r="W133" s="459"/>
      <c r="X133" s="460"/>
      <c r="Y133" s="461"/>
      <c r="Z133" s="462"/>
      <c r="AA133" s="462"/>
      <c r="AB133" s="462"/>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49.95" customHeight="1">
      <c r="A134" s="96">
        <f t="shared" si="2"/>
        <v>77</v>
      </c>
      <c r="B134" s="518"/>
      <c r="C134" s="519"/>
      <c r="D134" s="519"/>
      <c r="E134" s="519"/>
      <c r="F134" s="519"/>
      <c r="G134" s="519"/>
      <c r="H134" s="519"/>
      <c r="I134" s="519"/>
      <c r="J134" s="519"/>
      <c r="K134" s="519"/>
      <c r="L134" s="500"/>
      <c r="M134" s="501"/>
      <c r="N134" s="501"/>
      <c r="O134" s="501"/>
      <c r="P134" s="502"/>
      <c r="Q134" s="455"/>
      <c r="R134" s="456"/>
      <c r="S134" s="456"/>
      <c r="T134" s="456"/>
      <c r="U134" s="457"/>
      <c r="V134" s="262"/>
      <c r="W134" s="459"/>
      <c r="X134" s="460"/>
      <c r="Y134" s="461"/>
      <c r="Z134" s="462"/>
      <c r="AA134" s="462"/>
      <c r="AB134" s="462"/>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49.95" customHeight="1">
      <c r="A135" s="96">
        <f t="shared" si="2"/>
        <v>78</v>
      </c>
      <c r="B135" s="518"/>
      <c r="C135" s="519"/>
      <c r="D135" s="519"/>
      <c r="E135" s="519"/>
      <c r="F135" s="519"/>
      <c r="G135" s="519"/>
      <c r="H135" s="519"/>
      <c r="I135" s="519"/>
      <c r="J135" s="519"/>
      <c r="K135" s="519"/>
      <c r="L135" s="500"/>
      <c r="M135" s="501"/>
      <c r="N135" s="501"/>
      <c r="O135" s="501"/>
      <c r="P135" s="502"/>
      <c r="Q135" s="455"/>
      <c r="R135" s="456"/>
      <c r="S135" s="456"/>
      <c r="T135" s="456"/>
      <c r="U135" s="457"/>
      <c r="V135" s="262"/>
      <c r="W135" s="459"/>
      <c r="X135" s="460"/>
      <c r="Y135" s="461"/>
      <c r="Z135" s="462"/>
      <c r="AA135" s="462"/>
      <c r="AB135" s="462"/>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49.95" customHeight="1">
      <c r="A136" s="96">
        <f t="shared" si="2"/>
        <v>79</v>
      </c>
      <c r="B136" s="518"/>
      <c r="C136" s="519"/>
      <c r="D136" s="519"/>
      <c r="E136" s="519"/>
      <c r="F136" s="519"/>
      <c r="G136" s="519"/>
      <c r="H136" s="519"/>
      <c r="I136" s="519"/>
      <c r="J136" s="519"/>
      <c r="K136" s="519"/>
      <c r="L136" s="500"/>
      <c r="M136" s="501"/>
      <c r="N136" s="501"/>
      <c r="O136" s="501"/>
      <c r="P136" s="502"/>
      <c r="Q136" s="455"/>
      <c r="R136" s="456"/>
      <c r="S136" s="456"/>
      <c r="T136" s="456"/>
      <c r="U136" s="457"/>
      <c r="V136" s="262"/>
      <c r="W136" s="459"/>
      <c r="X136" s="460"/>
      <c r="Y136" s="461"/>
      <c r="Z136" s="462"/>
      <c r="AA136" s="462"/>
      <c r="AB136" s="462"/>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49.95" customHeight="1">
      <c r="A137" s="96">
        <f t="shared" si="2"/>
        <v>80</v>
      </c>
      <c r="B137" s="518"/>
      <c r="C137" s="519"/>
      <c r="D137" s="519"/>
      <c r="E137" s="519"/>
      <c r="F137" s="519"/>
      <c r="G137" s="519"/>
      <c r="H137" s="519"/>
      <c r="I137" s="519"/>
      <c r="J137" s="519"/>
      <c r="K137" s="519"/>
      <c r="L137" s="500"/>
      <c r="M137" s="501"/>
      <c r="N137" s="501"/>
      <c r="O137" s="501"/>
      <c r="P137" s="502"/>
      <c r="Q137" s="455"/>
      <c r="R137" s="456"/>
      <c r="S137" s="456"/>
      <c r="T137" s="456"/>
      <c r="U137" s="457"/>
      <c r="V137" s="262"/>
      <c r="W137" s="459"/>
      <c r="X137" s="460"/>
      <c r="Y137" s="461"/>
      <c r="Z137" s="462"/>
      <c r="AA137" s="462"/>
      <c r="AB137" s="462"/>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49.95" customHeight="1">
      <c r="A138" s="96">
        <f t="shared" si="2"/>
        <v>81</v>
      </c>
      <c r="B138" s="518"/>
      <c r="C138" s="519"/>
      <c r="D138" s="519"/>
      <c r="E138" s="519"/>
      <c r="F138" s="519"/>
      <c r="G138" s="519"/>
      <c r="H138" s="519"/>
      <c r="I138" s="519"/>
      <c r="J138" s="519"/>
      <c r="K138" s="519"/>
      <c r="L138" s="500"/>
      <c r="M138" s="501"/>
      <c r="N138" s="501"/>
      <c r="O138" s="501"/>
      <c r="P138" s="502"/>
      <c r="Q138" s="455"/>
      <c r="R138" s="456"/>
      <c r="S138" s="456"/>
      <c r="T138" s="456"/>
      <c r="U138" s="457"/>
      <c r="V138" s="262"/>
      <c r="W138" s="459"/>
      <c r="X138" s="460"/>
      <c r="Y138" s="461"/>
      <c r="Z138" s="462"/>
      <c r="AA138" s="462"/>
      <c r="AB138" s="462"/>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49.95" customHeight="1">
      <c r="A139" s="96">
        <f t="shared" si="2"/>
        <v>82</v>
      </c>
      <c r="B139" s="518"/>
      <c r="C139" s="519"/>
      <c r="D139" s="519"/>
      <c r="E139" s="519"/>
      <c r="F139" s="519"/>
      <c r="G139" s="519"/>
      <c r="H139" s="519"/>
      <c r="I139" s="519"/>
      <c r="J139" s="519"/>
      <c r="K139" s="519"/>
      <c r="L139" s="500"/>
      <c r="M139" s="501"/>
      <c r="N139" s="501"/>
      <c r="O139" s="501"/>
      <c r="P139" s="502"/>
      <c r="Q139" s="455"/>
      <c r="R139" s="456"/>
      <c r="S139" s="456"/>
      <c r="T139" s="456"/>
      <c r="U139" s="457"/>
      <c r="V139" s="262"/>
      <c r="W139" s="459"/>
      <c r="X139" s="460"/>
      <c r="Y139" s="461"/>
      <c r="Z139" s="462"/>
      <c r="AA139" s="462"/>
      <c r="AB139" s="462"/>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49.95" customHeight="1">
      <c r="A140" s="96">
        <f t="shared" si="2"/>
        <v>83</v>
      </c>
      <c r="B140" s="518"/>
      <c r="C140" s="519"/>
      <c r="D140" s="519"/>
      <c r="E140" s="519"/>
      <c r="F140" s="519"/>
      <c r="G140" s="519"/>
      <c r="H140" s="519"/>
      <c r="I140" s="519"/>
      <c r="J140" s="519"/>
      <c r="K140" s="519"/>
      <c r="L140" s="500"/>
      <c r="M140" s="501"/>
      <c r="N140" s="501"/>
      <c r="O140" s="501"/>
      <c r="P140" s="502"/>
      <c r="Q140" s="455"/>
      <c r="R140" s="456"/>
      <c r="S140" s="456"/>
      <c r="T140" s="456"/>
      <c r="U140" s="457"/>
      <c r="V140" s="262"/>
      <c r="W140" s="459"/>
      <c r="X140" s="460"/>
      <c r="Y140" s="461"/>
      <c r="Z140" s="462"/>
      <c r="AA140" s="462"/>
      <c r="AB140" s="462"/>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49.95" customHeight="1">
      <c r="A141" s="96">
        <f t="shared" si="2"/>
        <v>84</v>
      </c>
      <c r="B141" s="518"/>
      <c r="C141" s="519"/>
      <c r="D141" s="519"/>
      <c r="E141" s="519"/>
      <c r="F141" s="519"/>
      <c r="G141" s="519"/>
      <c r="H141" s="519"/>
      <c r="I141" s="519"/>
      <c r="J141" s="519"/>
      <c r="K141" s="519"/>
      <c r="L141" s="500"/>
      <c r="M141" s="501"/>
      <c r="N141" s="501"/>
      <c r="O141" s="501"/>
      <c r="P141" s="502"/>
      <c r="Q141" s="455"/>
      <c r="R141" s="456"/>
      <c r="S141" s="456"/>
      <c r="T141" s="456"/>
      <c r="U141" s="457"/>
      <c r="V141" s="262"/>
      <c r="W141" s="459"/>
      <c r="X141" s="460"/>
      <c r="Y141" s="461"/>
      <c r="Z141" s="462"/>
      <c r="AA141" s="462"/>
      <c r="AB141" s="462"/>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49.95" customHeight="1">
      <c r="A142" s="96">
        <f t="shared" si="2"/>
        <v>85</v>
      </c>
      <c r="B142" s="518"/>
      <c r="C142" s="519"/>
      <c r="D142" s="519"/>
      <c r="E142" s="519"/>
      <c r="F142" s="519"/>
      <c r="G142" s="519"/>
      <c r="H142" s="519"/>
      <c r="I142" s="519"/>
      <c r="J142" s="519"/>
      <c r="K142" s="519"/>
      <c r="L142" s="500"/>
      <c r="M142" s="501"/>
      <c r="N142" s="501"/>
      <c r="O142" s="501"/>
      <c r="P142" s="502"/>
      <c r="Q142" s="455"/>
      <c r="R142" s="456"/>
      <c r="S142" s="456"/>
      <c r="T142" s="456"/>
      <c r="U142" s="457"/>
      <c r="V142" s="262"/>
      <c r="W142" s="459"/>
      <c r="X142" s="460"/>
      <c r="Y142" s="461"/>
      <c r="Z142" s="462"/>
      <c r="AA142" s="462"/>
      <c r="AB142" s="462"/>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49.95" customHeight="1">
      <c r="A143" s="96">
        <f t="shared" si="2"/>
        <v>86</v>
      </c>
      <c r="B143" s="518"/>
      <c r="C143" s="519"/>
      <c r="D143" s="519"/>
      <c r="E143" s="519"/>
      <c r="F143" s="519"/>
      <c r="G143" s="519"/>
      <c r="H143" s="519"/>
      <c r="I143" s="519"/>
      <c r="J143" s="519"/>
      <c r="K143" s="519"/>
      <c r="L143" s="500"/>
      <c r="M143" s="501"/>
      <c r="N143" s="501"/>
      <c r="O143" s="501"/>
      <c r="P143" s="502"/>
      <c r="Q143" s="455"/>
      <c r="R143" s="456"/>
      <c r="S143" s="456"/>
      <c r="T143" s="456"/>
      <c r="U143" s="457"/>
      <c r="V143" s="262"/>
      <c r="W143" s="459"/>
      <c r="X143" s="460"/>
      <c r="Y143" s="461"/>
      <c r="Z143" s="462"/>
      <c r="AA143" s="462"/>
      <c r="AB143" s="462"/>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49.95" customHeight="1">
      <c r="A144" s="96">
        <f t="shared" si="2"/>
        <v>87</v>
      </c>
      <c r="B144" s="518"/>
      <c r="C144" s="519"/>
      <c r="D144" s="519"/>
      <c r="E144" s="519"/>
      <c r="F144" s="519"/>
      <c r="G144" s="519"/>
      <c r="H144" s="519"/>
      <c r="I144" s="519"/>
      <c r="J144" s="519"/>
      <c r="K144" s="519"/>
      <c r="L144" s="500"/>
      <c r="M144" s="501"/>
      <c r="N144" s="501"/>
      <c r="O144" s="501"/>
      <c r="P144" s="502"/>
      <c r="Q144" s="455"/>
      <c r="R144" s="456"/>
      <c r="S144" s="456"/>
      <c r="T144" s="456"/>
      <c r="U144" s="457"/>
      <c r="V144" s="262"/>
      <c r="W144" s="459"/>
      <c r="X144" s="460"/>
      <c r="Y144" s="461"/>
      <c r="Z144" s="462"/>
      <c r="AA144" s="462"/>
      <c r="AB144" s="462"/>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49.95" customHeight="1">
      <c r="A145" s="96">
        <f t="shared" si="2"/>
        <v>88</v>
      </c>
      <c r="B145" s="518"/>
      <c r="C145" s="519"/>
      <c r="D145" s="519"/>
      <c r="E145" s="519"/>
      <c r="F145" s="519"/>
      <c r="G145" s="519"/>
      <c r="H145" s="519"/>
      <c r="I145" s="519"/>
      <c r="J145" s="519"/>
      <c r="K145" s="519"/>
      <c r="L145" s="500"/>
      <c r="M145" s="501"/>
      <c r="N145" s="501"/>
      <c r="O145" s="501"/>
      <c r="P145" s="502"/>
      <c r="Q145" s="455"/>
      <c r="R145" s="456"/>
      <c r="S145" s="456"/>
      <c r="T145" s="456"/>
      <c r="U145" s="457"/>
      <c r="V145" s="262"/>
      <c r="W145" s="459"/>
      <c r="X145" s="460"/>
      <c r="Y145" s="461"/>
      <c r="Z145" s="462"/>
      <c r="AA145" s="462"/>
      <c r="AB145" s="462"/>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49.95" customHeight="1">
      <c r="A146" s="96">
        <f t="shared" si="2"/>
        <v>89</v>
      </c>
      <c r="B146" s="518"/>
      <c r="C146" s="519"/>
      <c r="D146" s="519"/>
      <c r="E146" s="519"/>
      <c r="F146" s="519"/>
      <c r="G146" s="519"/>
      <c r="H146" s="519"/>
      <c r="I146" s="519"/>
      <c r="J146" s="519"/>
      <c r="K146" s="519"/>
      <c r="L146" s="500"/>
      <c r="M146" s="501"/>
      <c r="N146" s="501"/>
      <c r="O146" s="501"/>
      <c r="P146" s="502"/>
      <c r="Q146" s="455"/>
      <c r="R146" s="456"/>
      <c r="S146" s="456"/>
      <c r="T146" s="456"/>
      <c r="U146" s="457"/>
      <c r="V146" s="262"/>
      <c r="W146" s="459"/>
      <c r="X146" s="460"/>
      <c r="Y146" s="461"/>
      <c r="Z146" s="462"/>
      <c r="AA146" s="462"/>
      <c r="AB146" s="462"/>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49.95" customHeight="1">
      <c r="A147" s="96">
        <f t="shared" si="2"/>
        <v>90</v>
      </c>
      <c r="B147" s="518"/>
      <c r="C147" s="519"/>
      <c r="D147" s="519"/>
      <c r="E147" s="519"/>
      <c r="F147" s="519"/>
      <c r="G147" s="519"/>
      <c r="H147" s="519"/>
      <c r="I147" s="519"/>
      <c r="J147" s="519"/>
      <c r="K147" s="519"/>
      <c r="L147" s="500"/>
      <c r="M147" s="501"/>
      <c r="N147" s="501"/>
      <c r="O147" s="501"/>
      <c r="P147" s="502"/>
      <c r="Q147" s="455"/>
      <c r="R147" s="456"/>
      <c r="S147" s="456"/>
      <c r="T147" s="456"/>
      <c r="U147" s="457"/>
      <c r="V147" s="262"/>
      <c r="W147" s="459"/>
      <c r="X147" s="460"/>
      <c r="Y147" s="461"/>
      <c r="Z147" s="462"/>
      <c r="AA147" s="462"/>
      <c r="AB147" s="462"/>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49.95" customHeight="1">
      <c r="A148" s="96">
        <f t="shared" si="2"/>
        <v>91</v>
      </c>
      <c r="B148" s="518"/>
      <c r="C148" s="519"/>
      <c r="D148" s="519"/>
      <c r="E148" s="519"/>
      <c r="F148" s="519"/>
      <c r="G148" s="519"/>
      <c r="H148" s="519"/>
      <c r="I148" s="519"/>
      <c r="J148" s="519"/>
      <c r="K148" s="519"/>
      <c r="L148" s="500"/>
      <c r="M148" s="501"/>
      <c r="N148" s="501"/>
      <c r="O148" s="501"/>
      <c r="P148" s="502"/>
      <c r="Q148" s="455"/>
      <c r="R148" s="456"/>
      <c r="S148" s="456"/>
      <c r="T148" s="456"/>
      <c r="U148" s="457"/>
      <c r="V148" s="262"/>
      <c r="W148" s="459"/>
      <c r="X148" s="460"/>
      <c r="Y148" s="461"/>
      <c r="Z148" s="462"/>
      <c r="AA148" s="462"/>
      <c r="AB148" s="462"/>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49.95" customHeight="1">
      <c r="A149" s="96">
        <f t="shared" si="2"/>
        <v>92</v>
      </c>
      <c r="B149" s="518"/>
      <c r="C149" s="519"/>
      <c r="D149" s="519"/>
      <c r="E149" s="519"/>
      <c r="F149" s="519"/>
      <c r="G149" s="519"/>
      <c r="H149" s="519"/>
      <c r="I149" s="519"/>
      <c r="J149" s="519"/>
      <c r="K149" s="519"/>
      <c r="L149" s="500"/>
      <c r="M149" s="501"/>
      <c r="N149" s="501"/>
      <c r="O149" s="501"/>
      <c r="P149" s="502"/>
      <c r="Q149" s="455"/>
      <c r="R149" s="456"/>
      <c r="S149" s="456"/>
      <c r="T149" s="456"/>
      <c r="U149" s="457"/>
      <c r="V149" s="262"/>
      <c r="W149" s="459"/>
      <c r="X149" s="460"/>
      <c r="Y149" s="461"/>
      <c r="Z149" s="462"/>
      <c r="AA149" s="462"/>
      <c r="AB149" s="462"/>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49.95" customHeight="1">
      <c r="A150" s="96">
        <f t="shared" ref="A150:A155" si="3">A149+1</f>
        <v>93</v>
      </c>
      <c r="B150" s="518"/>
      <c r="C150" s="519"/>
      <c r="D150" s="519"/>
      <c r="E150" s="519"/>
      <c r="F150" s="519"/>
      <c r="G150" s="519"/>
      <c r="H150" s="519"/>
      <c r="I150" s="519"/>
      <c r="J150" s="519"/>
      <c r="K150" s="519"/>
      <c r="L150" s="500"/>
      <c r="M150" s="501"/>
      <c r="N150" s="501"/>
      <c r="O150" s="501"/>
      <c r="P150" s="502"/>
      <c r="Q150" s="455"/>
      <c r="R150" s="456"/>
      <c r="S150" s="456"/>
      <c r="T150" s="456"/>
      <c r="U150" s="457"/>
      <c r="V150" s="262"/>
      <c r="W150" s="459"/>
      <c r="X150" s="460"/>
      <c r="Y150" s="461"/>
      <c r="Z150" s="462"/>
      <c r="AA150" s="462"/>
      <c r="AB150" s="462"/>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49.95" customHeight="1">
      <c r="A151" s="96">
        <f t="shared" si="3"/>
        <v>94</v>
      </c>
      <c r="B151" s="518"/>
      <c r="C151" s="519"/>
      <c r="D151" s="519"/>
      <c r="E151" s="519"/>
      <c r="F151" s="519"/>
      <c r="G151" s="519"/>
      <c r="H151" s="519"/>
      <c r="I151" s="519"/>
      <c r="J151" s="519"/>
      <c r="K151" s="519"/>
      <c r="L151" s="500"/>
      <c r="M151" s="501"/>
      <c r="N151" s="501"/>
      <c r="O151" s="501"/>
      <c r="P151" s="502"/>
      <c r="Q151" s="455"/>
      <c r="R151" s="456"/>
      <c r="S151" s="456"/>
      <c r="T151" s="456"/>
      <c r="U151" s="457"/>
      <c r="V151" s="262"/>
      <c r="W151" s="459"/>
      <c r="X151" s="460"/>
      <c r="Y151" s="461"/>
      <c r="Z151" s="462"/>
      <c r="AA151" s="462"/>
      <c r="AB151" s="462"/>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49.95" customHeight="1">
      <c r="A152" s="96">
        <f t="shared" si="3"/>
        <v>95</v>
      </c>
      <c r="B152" s="518"/>
      <c r="C152" s="519"/>
      <c r="D152" s="519"/>
      <c r="E152" s="519"/>
      <c r="F152" s="519"/>
      <c r="G152" s="519"/>
      <c r="H152" s="519"/>
      <c r="I152" s="519"/>
      <c r="J152" s="519"/>
      <c r="K152" s="519"/>
      <c r="L152" s="500"/>
      <c r="M152" s="501"/>
      <c r="N152" s="501"/>
      <c r="O152" s="501"/>
      <c r="P152" s="502"/>
      <c r="Q152" s="455"/>
      <c r="R152" s="456"/>
      <c r="S152" s="456"/>
      <c r="T152" s="456"/>
      <c r="U152" s="457"/>
      <c r="V152" s="262"/>
      <c r="W152" s="459"/>
      <c r="X152" s="460"/>
      <c r="Y152" s="461"/>
      <c r="Z152" s="462"/>
      <c r="AA152" s="462"/>
      <c r="AB152" s="462"/>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49.95" customHeight="1">
      <c r="A153" s="96">
        <f t="shared" si="3"/>
        <v>96</v>
      </c>
      <c r="B153" s="518"/>
      <c r="C153" s="519"/>
      <c r="D153" s="519"/>
      <c r="E153" s="519"/>
      <c r="F153" s="519"/>
      <c r="G153" s="519"/>
      <c r="H153" s="519"/>
      <c r="I153" s="519"/>
      <c r="J153" s="519"/>
      <c r="K153" s="519"/>
      <c r="L153" s="500"/>
      <c r="M153" s="501"/>
      <c r="N153" s="501"/>
      <c r="O153" s="501"/>
      <c r="P153" s="502"/>
      <c r="Q153" s="455"/>
      <c r="R153" s="456"/>
      <c r="S153" s="456"/>
      <c r="T153" s="456"/>
      <c r="U153" s="457"/>
      <c r="V153" s="262"/>
      <c r="W153" s="459"/>
      <c r="X153" s="460"/>
      <c r="Y153" s="461"/>
      <c r="Z153" s="462"/>
      <c r="AA153" s="462"/>
      <c r="AB153" s="462"/>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49.95" customHeight="1">
      <c r="A154" s="96">
        <f t="shared" si="3"/>
        <v>97</v>
      </c>
      <c r="B154" s="518"/>
      <c r="C154" s="519"/>
      <c r="D154" s="519"/>
      <c r="E154" s="519"/>
      <c r="F154" s="519"/>
      <c r="G154" s="519"/>
      <c r="H154" s="519"/>
      <c r="I154" s="519"/>
      <c r="J154" s="519"/>
      <c r="K154" s="519"/>
      <c r="L154" s="500"/>
      <c r="M154" s="501"/>
      <c r="N154" s="501"/>
      <c r="O154" s="501"/>
      <c r="P154" s="502"/>
      <c r="Q154" s="455"/>
      <c r="R154" s="456"/>
      <c r="S154" s="456"/>
      <c r="T154" s="456"/>
      <c r="U154" s="457"/>
      <c r="V154" s="262"/>
      <c r="W154" s="459"/>
      <c r="X154" s="460"/>
      <c r="Y154" s="461"/>
      <c r="Z154" s="462"/>
      <c r="AA154" s="462"/>
      <c r="AB154" s="462"/>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49.95" customHeight="1">
      <c r="A155" s="96">
        <f t="shared" si="3"/>
        <v>98</v>
      </c>
      <c r="B155" s="518"/>
      <c r="C155" s="519"/>
      <c r="D155" s="519"/>
      <c r="E155" s="519"/>
      <c r="F155" s="519"/>
      <c r="G155" s="519"/>
      <c r="H155" s="519"/>
      <c r="I155" s="519"/>
      <c r="J155" s="519"/>
      <c r="K155" s="519"/>
      <c r="L155" s="500"/>
      <c r="M155" s="501"/>
      <c r="N155" s="501"/>
      <c r="O155" s="501"/>
      <c r="P155" s="502"/>
      <c r="Q155" s="455"/>
      <c r="R155" s="456"/>
      <c r="S155" s="456"/>
      <c r="T155" s="456"/>
      <c r="U155" s="457"/>
      <c r="V155" s="262"/>
      <c r="W155" s="459"/>
      <c r="X155" s="460"/>
      <c r="Y155" s="461"/>
      <c r="Z155" s="462"/>
      <c r="AA155" s="462"/>
      <c r="AB155" s="462"/>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49.95" customHeight="1">
      <c r="A156" s="96">
        <f>A155+1</f>
        <v>99</v>
      </c>
      <c r="B156" s="518"/>
      <c r="C156" s="519"/>
      <c r="D156" s="519"/>
      <c r="E156" s="519"/>
      <c r="F156" s="519"/>
      <c r="G156" s="519"/>
      <c r="H156" s="519"/>
      <c r="I156" s="519"/>
      <c r="J156" s="519"/>
      <c r="K156" s="519"/>
      <c r="L156" s="500"/>
      <c r="M156" s="501"/>
      <c r="N156" s="501"/>
      <c r="O156" s="501"/>
      <c r="P156" s="502"/>
      <c r="Q156" s="455"/>
      <c r="R156" s="456"/>
      <c r="S156" s="456"/>
      <c r="T156" s="456"/>
      <c r="U156" s="457"/>
      <c r="V156" s="262"/>
      <c r="W156" s="459"/>
      <c r="X156" s="460"/>
      <c r="Y156" s="461"/>
      <c r="Z156" s="462"/>
      <c r="AA156" s="462"/>
      <c r="AB156" s="462"/>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49.95" customHeight="1">
      <c r="A157" s="96">
        <f>A156+1</f>
        <v>100</v>
      </c>
      <c r="B157" s="518"/>
      <c r="C157" s="519"/>
      <c r="D157" s="519"/>
      <c r="E157" s="519"/>
      <c r="F157" s="519"/>
      <c r="G157" s="519"/>
      <c r="H157" s="519"/>
      <c r="I157" s="519"/>
      <c r="J157" s="519"/>
      <c r="K157" s="519"/>
      <c r="L157" s="500"/>
      <c r="M157" s="501"/>
      <c r="N157" s="501"/>
      <c r="O157" s="501"/>
      <c r="P157" s="502"/>
      <c r="Q157" s="455"/>
      <c r="R157" s="456"/>
      <c r="S157" s="456"/>
      <c r="T157" s="456"/>
      <c r="U157" s="457"/>
      <c r="V157" s="262"/>
      <c r="W157" s="459"/>
      <c r="X157" s="460"/>
      <c r="Y157" s="461"/>
      <c r="Z157" s="462"/>
      <c r="AA157" s="462"/>
      <c r="AB157" s="462"/>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sheetData>
  <sheetProtection algorithmName="SHA-512" hashValue="V2FMSuMIIWx/An/AWhL+OGOBkSKo9PdfS9I52Ig1lTC3YwcfCJ3gcCbAE7fsIxUmGHcaT29g2BkGFkVbS2vEMQ==" saltValue="FRwib9zLkm+57EU9r621+A=="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AK57" sqref="AK57:AU57"/>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1957</v>
      </c>
      <c r="B1" s="38"/>
      <c r="C1" s="38"/>
      <c r="D1" s="38"/>
      <c r="E1" s="38"/>
      <c r="F1" s="38"/>
      <c r="G1" s="38"/>
      <c r="H1" s="38"/>
      <c r="I1" s="38"/>
      <c r="J1" s="38"/>
      <c r="K1" s="38"/>
      <c r="L1" s="38"/>
      <c r="M1" s="38"/>
      <c r="N1" s="38"/>
      <c r="O1" s="38"/>
      <c r="P1" s="38"/>
      <c r="Q1" s="38"/>
      <c r="R1" s="38"/>
      <c r="S1" s="38"/>
      <c r="T1" s="38"/>
      <c r="U1" s="38"/>
      <c r="V1" s="38"/>
      <c r="W1" s="33"/>
      <c r="X1" s="33"/>
      <c r="Y1" s="33"/>
      <c r="Z1" s="33"/>
      <c r="AA1" s="33"/>
      <c r="AB1" s="654" t="s">
        <v>26</v>
      </c>
      <c r="AC1" s="655"/>
      <c r="AD1" s="655"/>
      <c r="AE1" s="654" t="str">
        <f>IF(基本情報入力シート!C13&lt;&gt;"", 基本情報入力シート!C13, "")</f>
        <v>山形県</v>
      </c>
      <c r="AF1" s="655"/>
      <c r="AG1" s="655"/>
      <c r="AH1" s="655"/>
      <c r="AI1" s="656"/>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6" t="s">
        <v>4</v>
      </c>
      <c r="B3" s="687"/>
      <c r="C3" s="687"/>
      <c r="D3" s="687"/>
      <c r="E3" s="687"/>
      <c r="F3" s="688"/>
      <c r="G3" s="675" t="str">
        <f>IF(基本情報入力シート!L17="","",基本情報入力シート!L17)</f>
        <v/>
      </c>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50"/>
    </row>
    <row r="4" spans="1:48" s="23" customFormat="1" ht="14.25" customHeight="1">
      <c r="A4" s="689" t="s">
        <v>28</v>
      </c>
      <c r="B4" s="690"/>
      <c r="C4" s="690"/>
      <c r="D4" s="690"/>
      <c r="E4" s="690"/>
      <c r="F4" s="691"/>
      <c r="G4" s="677" t="str">
        <f>IF(基本情報入力シート!L18="","",基本情報入力シート!L18)</f>
        <v/>
      </c>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50"/>
    </row>
    <row r="5" spans="1:48" s="23" customFormat="1" ht="12.75" customHeight="1">
      <c r="A5" s="668" t="s">
        <v>29</v>
      </c>
      <c r="B5" s="669"/>
      <c r="C5" s="669"/>
      <c r="D5" s="669"/>
      <c r="E5" s="669"/>
      <c r="F5" s="670"/>
      <c r="G5" s="55" t="s">
        <v>7</v>
      </c>
      <c r="H5" s="671" t="str">
        <f>IF(基本情報入力シート!AN20="－","",基本情報入力シート!AN20)</f>
        <v>-</v>
      </c>
      <c r="I5" s="671"/>
      <c r="J5" s="671"/>
      <c r="K5" s="671"/>
      <c r="L5" s="67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32"/>
      <c r="B6" s="633"/>
      <c r="C6" s="633"/>
      <c r="D6" s="633"/>
      <c r="E6" s="633"/>
      <c r="F6" s="634"/>
      <c r="G6" s="679" t="str">
        <f>IF(基本情報入力シート!L20="","",基本情報入力シート!L20)</f>
        <v/>
      </c>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50"/>
    </row>
    <row r="7" spans="1:48" s="23" customFormat="1" ht="11.4" customHeight="1">
      <c r="A7" s="632"/>
      <c r="B7" s="633"/>
      <c r="C7" s="633"/>
      <c r="D7" s="633"/>
      <c r="E7" s="633"/>
      <c r="F7" s="634"/>
      <c r="G7" s="681" t="str">
        <f>IF(基本情報入力シート!L21="","",基本情報入力シート!L21)</f>
        <v/>
      </c>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50"/>
    </row>
    <row r="8" spans="1:48" s="23" customFormat="1" ht="13.5" customHeight="1">
      <c r="A8" s="672" t="s">
        <v>4</v>
      </c>
      <c r="B8" s="673"/>
      <c r="C8" s="673"/>
      <c r="D8" s="673"/>
      <c r="E8" s="673"/>
      <c r="F8" s="674"/>
      <c r="G8" s="695" t="str">
        <f>IF(基本情報入力シート!L25="","",基本情報入力シート!L25)</f>
        <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0"/>
    </row>
    <row r="9" spans="1:48" s="23" customFormat="1">
      <c r="A9" s="632" t="s">
        <v>30</v>
      </c>
      <c r="B9" s="633"/>
      <c r="C9" s="633"/>
      <c r="D9" s="633"/>
      <c r="E9" s="633"/>
      <c r="F9" s="634"/>
      <c r="G9" s="623" t="str">
        <f>IF(基本情報入力シート!L26="","",基本情報入力シート!L26)</f>
        <v/>
      </c>
      <c r="H9" s="624"/>
      <c r="I9" s="624"/>
      <c r="J9" s="624"/>
      <c r="K9" s="624"/>
      <c r="L9" s="624"/>
      <c r="M9" s="624"/>
      <c r="N9" s="624"/>
      <c r="O9" s="624"/>
      <c r="P9" s="624"/>
      <c r="Q9" s="624"/>
      <c r="R9" s="624"/>
      <c r="S9" s="624"/>
      <c r="T9" s="624"/>
      <c r="U9" s="624"/>
      <c r="V9" s="624"/>
      <c r="W9" s="624"/>
      <c r="X9" s="624"/>
      <c r="Y9" s="624"/>
      <c r="Z9" s="624"/>
      <c r="AA9" s="624"/>
      <c r="AB9" s="624"/>
      <c r="AC9" s="624"/>
      <c r="AD9" s="624"/>
      <c r="AE9" s="624"/>
      <c r="AF9" s="624"/>
      <c r="AG9" s="624"/>
      <c r="AH9" s="624"/>
      <c r="AI9" s="624"/>
      <c r="AJ9" s="50"/>
    </row>
    <row r="10" spans="1:48" s="23" customFormat="1" ht="13.5" customHeight="1">
      <c r="A10" s="635" t="s">
        <v>31</v>
      </c>
      <c r="B10" s="635"/>
      <c r="C10" s="635"/>
      <c r="D10" s="635"/>
      <c r="E10" s="635"/>
      <c r="F10" s="635"/>
      <c r="G10" s="636" t="s">
        <v>16</v>
      </c>
      <c r="H10" s="637"/>
      <c r="I10" s="637"/>
      <c r="J10" s="637"/>
      <c r="K10" s="692" t="str">
        <f>IF(基本情報入力シート!L27="","",基本情報入力シート!L27)</f>
        <v/>
      </c>
      <c r="L10" s="693"/>
      <c r="M10" s="693"/>
      <c r="N10" s="693"/>
      <c r="O10" s="693"/>
      <c r="P10" s="693"/>
      <c r="Q10" s="693"/>
      <c r="R10" s="693"/>
      <c r="S10" s="693"/>
      <c r="T10" s="694"/>
      <c r="U10" s="683" t="s">
        <v>17</v>
      </c>
      <c r="V10" s="684"/>
      <c r="W10" s="684"/>
      <c r="X10" s="685"/>
      <c r="Y10" s="692" t="str">
        <f>IF(基本情報入力シート!L28="","",基本情報入力シート!L28)</f>
        <v/>
      </c>
      <c r="Z10" s="693"/>
      <c r="AA10" s="693"/>
      <c r="AB10" s="693"/>
      <c r="AC10" s="693"/>
      <c r="AD10" s="693"/>
      <c r="AE10" s="693"/>
      <c r="AF10" s="693"/>
      <c r="AG10" s="693"/>
      <c r="AH10" s="693"/>
      <c r="AI10" s="693"/>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97" t="s">
        <v>1910</v>
      </c>
      <c r="C13" s="697"/>
      <c r="D13" s="697"/>
      <c r="E13" s="697"/>
      <c r="F13" s="697"/>
      <c r="G13" s="697"/>
      <c r="H13" s="697"/>
      <c r="I13" s="697"/>
      <c r="J13" s="697"/>
      <c r="K13" s="697"/>
      <c r="L13" s="697"/>
      <c r="M13" s="697"/>
      <c r="N13" s="697"/>
      <c r="O13" s="697"/>
      <c r="P13" s="697"/>
      <c r="Q13" s="697"/>
      <c r="R13" s="697"/>
      <c r="S13" s="697"/>
      <c r="T13" s="697"/>
      <c r="U13" s="697"/>
      <c r="V13" s="697"/>
      <c r="W13" s="697"/>
      <c r="X13" s="697"/>
      <c r="Y13" s="697"/>
      <c r="Z13" s="697"/>
      <c r="AA13" s="697"/>
      <c r="AB13" s="697"/>
      <c r="AC13" s="697"/>
      <c r="AD13" s="697"/>
      <c r="AE13" s="697"/>
      <c r="AF13" s="697"/>
      <c r="AG13" s="697"/>
      <c r="AH13" s="697"/>
      <c r="AI13" s="697"/>
      <c r="AK13" s="87"/>
      <c r="AL13" s="87"/>
      <c r="AM13" s="87"/>
      <c r="AN13" s="87"/>
      <c r="AO13" s="87"/>
      <c r="AP13" s="87"/>
      <c r="AQ13" s="87"/>
      <c r="AR13" s="87"/>
      <c r="AS13" s="87"/>
      <c r="AT13" s="87"/>
      <c r="AU13" s="87"/>
      <c r="AV13" s="87"/>
    </row>
    <row r="14" spans="1:48" ht="18" customHeight="1" thickBot="1">
      <c r="A14" s="51"/>
      <c r="B14" s="698" t="s">
        <v>2040</v>
      </c>
      <c r="C14" s="641"/>
      <c r="D14" s="641"/>
      <c r="E14" s="641"/>
      <c r="F14" s="641"/>
      <c r="G14" s="641"/>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563" t="str">
        <f>IF(G4="","",IF(COUNTIF(基本情報入力シート!AN58:AN157,"加算対象")=COUNTIFS('別紙様式2-3（個表） '!J15:J114,"&lt;&gt;",'別紙様式2-3（個表） '!AP15:AP114,"加算対象"),"○","×"))</f>
        <v/>
      </c>
      <c r="AI14" s="564"/>
      <c r="AJ14" s="38"/>
    </row>
    <row r="15" spans="1:48" ht="28.2" customHeight="1">
      <c r="A15" s="51"/>
      <c r="B15" s="639" t="s">
        <v>2416</v>
      </c>
      <c r="C15" s="639"/>
      <c r="D15" s="639"/>
      <c r="E15" s="639"/>
      <c r="F15" s="639"/>
      <c r="G15" s="639"/>
      <c r="H15" s="639"/>
      <c r="I15" s="639"/>
      <c r="J15" s="639"/>
      <c r="K15" s="639"/>
      <c r="L15" s="639"/>
      <c r="M15" s="639"/>
      <c r="N15" s="639"/>
      <c r="O15" s="639"/>
      <c r="P15" s="639"/>
      <c r="Q15" s="639"/>
      <c r="R15" s="639"/>
      <c r="S15" s="639"/>
      <c r="T15" s="639"/>
      <c r="U15" s="639"/>
      <c r="V15" s="639"/>
      <c r="W15" s="639"/>
      <c r="X15" s="639"/>
      <c r="Y15" s="639"/>
      <c r="Z15" s="639"/>
      <c r="AA15" s="639"/>
      <c r="AB15" s="639"/>
      <c r="AC15" s="639"/>
      <c r="AD15" s="639"/>
      <c r="AE15" s="639"/>
      <c r="AF15" s="639"/>
      <c r="AG15" s="639"/>
      <c r="AH15" s="639"/>
      <c r="AI15" s="639"/>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1911</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8" customHeight="1" thickBot="1">
      <c r="A18" s="51"/>
      <c r="B18" s="699" t="s">
        <v>2380</v>
      </c>
      <c r="C18" s="699"/>
      <c r="D18" s="699"/>
      <c r="E18" s="699"/>
      <c r="F18" s="699"/>
      <c r="G18" s="699"/>
      <c r="H18" s="699"/>
      <c r="I18" s="699"/>
      <c r="J18" s="699"/>
      <c r="K18" s="699"/>
      <c r="L18" s="699"/>
      <c r="M18" s="699"/>
      <c r="N18" s="699"/>
      <c r="O18" s="699"/>
      <c r="P18" s="699"/>
      <c r="Q18" s="699"/>
      <c r="R18" s="699"/>
      <c r="S18" s="699"/>
      <c r="T18" s="699"/>
      <c r="U18" s="699"/>
      <c r="V18" s="699"/>
      <c r="W18" s="699"/>
      <c r="X18" s="699"/>
      <c r="Y18" s="699"/>
      <c r="Z18" s="699"/>
      <c r="AA18" s="699"/>
      <c r="AB18" s="699"/>
      <c r="AC18" s="699"/>
      <c r="AD18" s="699"/>
      <c r="AE18" s="699"/>
      <c r="AF18" s="699"/>
      <c r="AG18" s="698"/>
      <c r="AH18" s="563"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564"/>
      <c r="AJ18" s="192"/>
      <c r="AK18" s="260"/>
      <c r="AR18" s="25"/>
    </row>
    <row r="19" spans="1:53" ht="53.4" customHeight="1">
      <c r="A19" s="51"/>
      <c r="B19" s="652" t="s">
        <v>2417</v>
      </c>
      <c r="C19" s="652"/>
      <c r="D19" s="652"/>
      <c r="E19" s="652"/>
      <c r="F19" s="652"/>
      <c r="G19" s="652"/>
      <c r="H19" s="652"/>
      <c r="I19" s="652"/>
      <c r="J19" s="652"/>
      <c r="K19" s="652"/>
      <c r="L19" s="652"/>
      <c r="M19" s="652"/>
      <c r="N19" s="652"/>
      <c r="O19" s="652"/>
      <c r="P19" s="652"/>
      <c r="Q19" s="652"/>
      <c r="R19" s="652"/>
      <c r="S19" s="652"/>
      <c r="T19" s="652"/>
      <c r="U19" s="652"/>
      <c r="V19" s="652"/>
      <c r="W19" s="652"/>
      <c r="X19" s="652"/>
      <c r="Y19" s="652"/>
      <c r="Z19" s="652"/>
      <c r="AA19" s="652"/>
      <c r="AB19" s="652"/>
      <c r="AC19" s="652"/>
      <c r="AD19" s="652"/>
      <c r="AE19" s="652"/>
      <c r="AF19" s="652"/>
      <c r="AG19" s="652"/>
      <c r="AH19" s="355"/>
      <c r="AI19" s="355"/>
      <c r="AJ19" s="192"/>
      <c r="AK19" s="260"/>
      <c r="AR19" s="25"/>
    </row>
    <row r="20" spans="1:53" s="33" customFormat="1" ht="10.8"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2406</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653" t="s">
        <v>2499</v>
      </c>
      <c r="C22" s="629"/>
      <c r="D22" s="629"/>
      <c r="E22" s="629"/>
      <c r="F22" s="629"/>
      <c r="G22" s="629"/>
      <c r="H22" s="629"/>
      <c r="I22" s="629"/>
      <c r="J22" s="629"/>
      <c r="K22" s="629"/>
      <c r="L22" s="629"/>
      <c r="M22" s="629"/>
      <c r="N22" s="629"/>
      <c r="O22" s="629"/>
      <c r="P22" s="629"/>
      <c r="Q22" s="629"/>
      <c r="R22" s="629"/>
      <c r="S22" s="629"/>
      <c r="T22" s="629"/>
      <c r="U22" s="629"/>
      <c r="V22" s="629"/>
      <c r="W22" s="629"/>
      <c r="X22" s="629"/>
      <c r="Y22" s="629"/>
      <c r="Z22" s="629"/>
      <c r="AA22" s="629"/>
      <c r="AB22" s="629"/>
      <c r="AC22" s="629"/>
      <c r="AD22" s="629"/>
      <c r="AE22" s="629"/>
      <c r="AF22" s="629"/>
      <c r="AG22" s="629"/>
      <c r="AH22" s="563"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564"/>
      <c r="AJ22" s="192"/>
      <c r="AK22" s="260"/>
      <c r="AR22" s="25"/>
    </row>
    <row r="23" spans="1:53" ht="33" customHeight="1" thickBot="1">
      <c r="A23" s="51"/>
      <c r="B23" s="628" t="s">
        <v>2418</v>
      </c>
      <c r="C23" s="629"/>
      <c r="D23" s="629"/>
      <c r="E23" s="629"/>
      <c r="F23" s="629"/>
      <c r="G23" s="629"/>
      <c r="H23" s="629"/>
      <c r="I23" s="629"/>
      <c r="J23" s="629"/>
      <c r="K23" s="629"/>
      <c r="L23" s="629"/>
      <c r="M23" s="629"/>
      <c r="N23" s="629"/>
      <c r="O23" s="629"/>
      <c r="P23" s="629"/>
      <c r="Q23" s="629"/>
      <c r="R23" s="629"/>
      <c r="S23" s="629"/>
      <c r="T23" s="629"/>
      <c r="U23" s="629"/>
      <c r="V23" s="629"/>
      <c r="W23" s="629"/>
      <c r="X23" s="629"/>
      <c r="Y23" s="629"/>
      <c r="Z23" s="629"/>
      <c r="AA23" s="629"/>
      <c r="AB23" s="629"/>
      <c r="AC23" s="629"/>
      <c r="AD23" s="629"/>
      <c r="AE23" s="629"/>
      <c r="AF23" s="629"/>
      <c r="AG23" s="630"/>
      <c r="AH23" s="563" t="str">
        <f>IF(OR(G4="",COUNTIF('別紙様式2-3（個表） '!L12:L114,"職場環境改善の取組を行っている")=0),"",IF(OR(B24="✓",B25="✓", B26="✓"),"○", "×"))</f>
        <v/>
      </c>
      <c r="AI23" s="564"/>
      <c r="AJ23" s="190"/>
      <c r="AK23" s="260"/>
      <c r="AR23" s="25"/>
      <c r="BA23" s="46" t="str">
        <f>'別紙様式2-2（処遇改善加算対象外サービス　総括表）'!AW17</f>
        <v/>
      </c>
    </row>
    <row r="24" spans="1:53" ht="19.95" customHeight="1">
      <c r="A24" s="33"/>
      <c r="B24" s="75"/>
      <c r="C24" s="643" t="s">
        <v>2419</v>
      </c>
      <c r="D24" s="644"/>
      <c r="E24" s="644"/>
      <c r="F24" s="644"/>
      <c r="G24" s="644"/>
      <c r="H24" s="644"/>
      <c r="I24" s="644"/>
      <c r="J24" s="644"/>
      <c r="K24" s="644"/>
      <c r="L24" s="644"/>
      <c r="M24" s="644"/>
      <c r="N24" s="644"/>
      <c r="O24" s="644"/>
      <c r="P24" s="644"/>
      <c r="Q24" s="644"/>
      <c r="R24" s="644"/>
      <c r="S24" s="644"/>
      <c r="T24" s="644"/>
      <c r="U24" s="644"/>
      <c r="V24" s="644"/>
      <c r="W24" s="644"/>
      <c r="X24" s="644"/>
      <c r="Y24" s="644"/>
      <c r="Z24" s="644"/>
      <c r="AA24" s="644"/>
      <c r="AB24" s="644"/>
      <c r="AC24" s="644"/>
      <c r="AD24" s="644"/>
      <c r="AE24" s="644"/>
      <c r="AF24" s="644"/>
      <c r="AG24" s="644"/>
      <c r="AH24" s="644"/>
      <c r="AI24" s="645"/>
      <c r="AJ24" s="38"/>
      <c r="AR24" s="25"/>
    </row>
    <row r="25" spans="1:53" ht="19.95" customHeight="1">
      <c r="A25" s="33"/>
      <c r="B25" s="73"/>
      <c r="C25" s="701" t="s">
        <v>2420</v>
      </c>
      <c r="D25" s="629"/>
      <c r="E25" s="629"/>
      <c r="F25" s="629"/>
      <c r="G25" s="629"/>
      <c r="H25" s="629"/>
      <c r="I25" s="629"/>
      <c r="J25" s="629"/>
      <c r="K25" s="629"/>
      <c r="L25" s="629"/>
      <c r="M25" s="629"/>
      <c r="N25" s="629"/>
      <c r="O25" s="629"/>
      <c r="P25" s="629"/>
      <c r="Q25" s="629"/>
      <c r="R25" s="629"/>
      <c r="S25" s="629"/>
      <c r="T25" s="629"/>
      <c r="U25" s="629"/>
      <c r="V25" s="629"/>
      <c r="W25" s="629"/>
      <c r="X25" s="629"/>
      <c r="Y25" s="629"/>
      <c r="Z25" s="629"/>
      <c r="AA25" s="629"/>
      <c r="AB25" s="629"/>
      <c r="AC25" s="629"/>
      <c r="AD25" s="629"/>
      <c r="AE25" s="629"/>
      <c r="AF25" s="629"/>
      <c r="AG25" s="629"/>
      <c r="AH25" s="629"/>
      <c r="AI25" s="630"/>
      <c r="AJ25" s="38"/>
      <c r="AR25" s="25"/>
    </row>
    <row r="26" spans="1:53" ht="19.95" customHeight="1" thickBot="1">
      <c r="A26" s="33"/>
      <c r="B26" s="74"/>
      <c r="C26" s="701" t="s">
        <v>2421</v>
      </c>
      <c r="D26" s="629"/>
      <c r="E26" s="629"/>
      <c r="F26" s="629"/>
      <c r="G26" s="629"/>
      <c r="H26" s="629"/>
      <c r="I26" s="629"/>
      <c r="J26" s="629"/>
      <c r="K26" s="629"/>
      <c r="L26" s="629"/>
      <c r="M26" s="629"/>
      <c r="N26" s="629"/>
      <c r="O26" s="629"/>
      <c r="P26" s="629"/>
      <c r="Q26" s="629"/>
      <c r="R26" s="629"/>
      <c r="S26" s="629"/>
      <c r="T26" s="629"/>
      <c r="U26" s="629"/>
      <c r="V26" s="629"/>
      <c r="W26" s="629"/>
      <c r="X26" s="629"/>
      <c r="Y26" s="629"/>
      <c r="Z26" s="629"/>
      <c r="AA26" s="629"/>
      <c r="AB26" s="629"/>
      <c r="AC26" s="629"/>
      <c r="AD26" s="629"/>
      <c r="AE26" s="629"/>
      <c r="AF26" s="629"/>
      <c r="AG26" s="629"/>
      <c r="AH26" s="629"/>
      <c r="AI26" s="630"/>
      <c r="AJ26" s="38"/>
      <c r="AR26" s="25"/>
    </row>
    <row r="27" spans="1:53" ht="19.95" customHeight="1" thickBot="1">
      <c r="A27" s="33"/>
      <c r="B27" s="360" t="s">
        <v>2422</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63" t="str">
        <f>IF(G4="","",IF(OR(AND(B30="✓",B31="✓",M32&lt;&gt;""),AND(B30="",B31="✓",M32&lt;&gt;""),AND(B30="✓",B31="",M32=""),),"○", "×"))</f>
        <v/>
      </c>
      <c r="AI28" s="564"/>
      <c r="AJ28" s="38"/>
      <c r="AR28" s="25"/>
    </row>
    <row r="29" spans="1:53" ht="21" customHeight="1" thickBot="1">
      <c r="A29" s="33"/>
      <c r="B29" s="640" t="s">
        <v>2386</v>
      </c>
      <c r="C29" s="641"/>
      <c r="D29" s="641"/>
      <c r="E29" s="641"/>
      <c r="F29" s="641"/>
      <c r="G29" s="641"/>
      <c r="H29" s="641"/>
      <c r="I29" s="641"/>
      <c r="J29" s="641"/>
      <c r="K29" s="641"/>
      <c r="L29" s="641"/>
      <c r="M29" s="641"/>
      <c r="N29" s="641"/>
      <c r="O29" s="641"/>
      <c r="P29" s="641"/>
      <c r="Q29" s="641"/>
      <c r="R29" s="641"/>
      <c r="S29" s="641"/>
      <c r="T29" s="641"/>
      <c r="U29" s="641"/>
      <c r="V29" s="641"/>
      <c r="W29" s="641"/>
      <c r="X29" s="641"/>
      <c r="Y29" s="641"/>
      <c r="Z29" s="641"/>
      <c r="AA29" s="641"/>
      <c r="AB29" s="641"/>
      <c r="AC29" s="641"/>
      <c r="AD29" s="641"/>
      <c r="AE29" s="641"/>
      <c r="AF29" s="641"/>
      <c r="AG29" s="641"/>
      <c r="AH29" s="641"/>
      <c r="AI29" s="642"/>
      <c r="AJ29" s="38"/>
      <c r="AR29" s="25"/>
    </row>
    <row r="30" spans="1:53" ht="19.95" customHeight="1">
      <c r="A30" s="33"/>
      <c r="B30" s="75"/>
      <c r="C30" s="643" t="s">
        <v>2423</v>
      </c>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c r="AH30" s="644"/>
      <c r="AI30" s="645"/>
      <c r="AJ30" s="38"/>
      <c r="AR30" s="25"/>
    </row>
    <row r="31" spans="1:53" ht="19.95" customHeight="1" thickBot="1">
      <c r="A31" s="33"/>
      <c r="B31" s="74"/>
      <c r="C31" s="646" t="s">
        <v>2424</v>
      </c>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7"/>
      <c r="AG31" s="647"/>
      <c r="AH31" s="647"/>
      <c r="AI31" s="648"/>
      <c r="AJ31" s="38"/>
      <c r="AR31" s="25"/>
    </row>
    <row r="32" spans="1:53" ht="29.4" customHeight="1" thickBot="1">
      <c r="A32" s="33"/>
      <c r="B32" s="649" t="s">
        <v>2425</v>
      </c>
      <c r="C32" s="650"/>
      <c r="D32" s="650"/>
      <c r="E32" s="650"/>
      <c r="F32" s="650"/>
      <c r="G32" s="650"/>
      <c r="H32" s="650"/>
      <c r="I32" s="650"/>
      <c r="J32" s="650"/>
      <c r="K32" s="650"/>
      <c r="L32" s="651"/>
      <c r="M32" s="625"/>
      <c r="N32" s="626"/>
      <c r="O32" s="626"/>
      <c r="P32" s="626"/>
      <c r="Q32" s="626"/>
      <c r="R32" s="626"/>
      <c r="S32" s="626"/>
      <c r="T32" s="626"/>
      <c r="U32" s="626"/>
      <c r="V32" s="626"/>
      <c r="W32" s="626"/>
      <c r="X32" s="626"/>
      <c r="Y32" s="626"/>
      <c r="Z32" s="626"/>
      <c r="AA32" s="626"/>
      <c r="AB32" s="626"/>
      <c r="AC32" s="626"/>
      <c r="AD32" s="626"/>
      <c r="AE32" s="626"/>
      <c r="AF32" s="626"/>
      <c r="AG32" s="626"/>
      <c r="AH32" s="626"/>
      <c r="AI32" s="627"/>
      <c r="AJ32" s="38"/>
      <c r="AR32" s="25"/>
    </row>
    <row r="33" spans="1:48" ht="100.2" customHeight="1">
      <c r="A33" s="33"/>
      <c r="B33" s="638" t="s">
        <v>2484</v>
      </c>
      <c r="C33" s="638"/>
      <c r="D33" s="638"/>
      <c r="E33" s="638"/>
      <c r="F33" s="638"/>
      <c r="G33" s="638"/>
      <c r="H33" s="638"/>
      <c r="I33" s="638"/>
      <c r="J33" s="638"/>
      <c r="K33" s="638"/>
      <c r="L33" s="638"/>
      <c r="M33" s="638"/>
      <c r="N33" s="638"/>
      <c r="O33" s="638"/>
      <c r="P33" s="638"/>
      <c r="Q33" s="638"/>
      <c r="R33" s="638"/>
      <c r="S33" s="638"/>
      <c r="T33" s="638"/>
      <c r="U33" s="638"/>
      <c r="V33" s="638"/>
      <c r="W33" s="638"/>
      <c r="X33" s="638"/>
      <c r="Y33" s="638"/>
      <c r="Z33" s="638"/>
      <c r="AA33" s="638"/>
      <c r="AB33" s="638"/>
      <c r="AC33" s="638"/>
      <c r="AD33" s="638"/>
      <c r="AE33" s="638"/>
      <c r="AF33" s="638"/>
      <c r="AG33" s="638"/>
      <c r="AH33" s="638"/>
      <c r="AI33" s="638"/>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63" t="s">
        <v>67</v>
      </c>
      <c r="B36" s="663"/>
      <c r="C36" s="663"/>
      <c r="D36" s="663"/>
      <c r="E36" s="663"/>
      <c r="F36" s="663"/>
      <c r="G36" s="663"/>
      <c r="H36" s="663"/>
      <c r="I36" s="663"/>
      <c r="J36" s="663"/>
      <c r="K36" s="663"/>
      <c r="L36" s="663"/>
      <c r="M36" s="663"/>
      <c r="N36" s="663"/>
      <c r="O36" s="663"/>
      <c r="P36" s="663"/>
      <c r="Q36" s="663"/>
      <c r="R36" s="663"/>
      <c r="S36" s="663"/>
      <c r="T36" s="663"/>
      <c r="U36" s="663"/>
      <c r="V36" s="663"/>
      <c r="W36" s="663"/>
      <c r="X36" s="663"/>
      <c r="Y36" s="663"/>
      <c r="Z36" s="663"/>
      <c r="AA36" s="663"/>
      <c r="AB36" s="663"/>
      <c r="AC36" s="663"/>
      <c r="AD36" s="663"/>
      <c r="AE36" s="663"/>
      <c r="AF36" s="663"/>
      <c r="AG36" s="664"/>
      <c r="AH36" s="602" t="str" cm="1">
        <f t="array" ref="AH36">IF(G4="", "", IF(PRODUCT((A38:A44="✓")*1)=1,"○","×"))</f>
        <v/>
      </c>
      <c r="AI36" s="603"/>
      <c r="AJ36" s="30"/>
      <c r="AK36" s="599" t="s">
        <v>81</v>
      </c>
      <c r="AL36" s="600"/>
      <c r="AM36" s="600"/>
      <c r="AN36" s="600"/>
      <c r="AO36" s="600"/>
      <c r="AP36" s="600"/>
      <c r="AQ36" s="600"/>
      <c r="AR36" s="600"/>
      <c r="AS36" s="600"/>
      <c r="AT36" s="600"/>
      <c r="AU36" s="600"/>
      <c r="AV36" s="601"/>
    </row>
    <row r="37" spans="1:48" ht="14.25" customHeight="1" thickBot="1">
      <c r="A37" s="665" t="s">
        <v>82</v>
      </c>
      <c r="B37" s="666"/>
      <c r="C37" s="666"/>
      <c r="D37" s="666"/>
      <c r="E37" s="666"/>
      <c r="F37" s="666"/>
      <c r="G37" s="666"/>
      <c r="H37" s="666"/>
      <c r="I37" s="666"/>
      <c r="J37" s="666"/>
      <c r="K37" s="666"/>
      <c r="L37" s="666"/>
      <c r="M37" s="666"/>
      <c r="N37" s="666"/>
      <c r="O37" s="666"/>
      <c r="P37" s="666"/>
      <c r="Q37" s="666"/>
      <c r="R37" s="666"/>
      <c r="S37" s="666"/>
      <c r="T37" s="666"/>
      <c r="U37" s="666"/>
      <c r="V37" s="666"/>
      <c r="W37" s="666"/>
      <c r="X37" s="666"/>
      <c r="Y37" s="666"/>
      <c r="Z37" s="667"/>
      <c r="AA37" s="607" t="s">
        <v>83</v>
      </c>
      <c r="AB37" s="608"/>
      <c r="AC37" s="608"/>
      <c r="AD37" s="608"/>
      <c r="AE37" s="608"/>
      <c r="AF37" s="608"/>
      <c r="AG37" s="608"/>
      <c r="AH37" s="608"/>
      <c r="AI37" s="609"/>
      <c r="AJ37" s="33"/>
      <c r="AL37" s="26"/>
    </row>
    <row r="38" spans="1:48" ht="19.95" customHeight="1">
      <c r="A38" s="75"/>
      <c r="B38" s="657" t="s">
        <v>2381</v>
      </c>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9"/>
      <c r="AA38" s="604" t="s">
        <v>69</v>
      </c>
      <c r="AB38" s="605"/>
      <c r="AC38" s="605"/>
      <c r="AD38" s="605"/>
      <c r="AE38" s="605"/>
      <c r="AF38" s="605"/>
      <c r="AG38" s="605"/>
      <c r="AH38" s="605"/>
      <c r="AI38" s="606"/>
      <c r="AJ38" s="40"/>
    </row>
    <row r="39" spans="1:48" ht="19.95" customHeight="1">
      <c r="A39" s="73"/>
      <c r="B39" s="657" t="s">
        <v>2041</v>
      </c>
      <c r="C39" s="658"/>
      <c r="D39" s="658"/>
      <c r="E39" s="658"/>
      <c r="F39" s="658"/>
      <c r="G39" s="658"/>
      <c r="H39" s="658"/>
      <c r="I39" s="658"/>
      <c r="J39" s="658"/>
      <c r="K39" s="658"/>
      <c r="L39" s="658"/>
      <c r="M39" s="658"/>
      <c r="N39" s="658"/>
      <c r="O39" s="658"/>
      <c r="P39" s="658"/>
      <c r="Q39" s="658"/>
      <c r="R39" s="658"/>
      <c r="S39" s="658"/>
      <c r="T39" s="658"/>
      <c r="U39" s="658"/>
      <c r="V39" s="658"/>
      <c r="W39" s="658"/>
      <c r="X39" s="658"/>
      <c r="Y39" s="658"/>
      <c r="Z39" s="659"/>
      <c r="AA39" s="610" t="s">
        <v>69</v>
      </c>
      <c r="AB39" s="611"/>
      <c r="AC39" s="611"/>
      <c r="AD39" s="611"/>
      <c r="AE39" s="611"/>
      <c r="AF39" s="611"/>
      <c r="AG39" s="611"/>
      <c r="AH39" s="611"/>
      <c r="AI39" s="612"/>
      <c r="AJ39" s="40"/>
    </row>
    <row r="40" spans="1:48" ht="30" customHeight="1">
      <c r="A40" s="73"/>
      <c r="B40" s="660" t="s">
        <v>2042</v>
      </c>
      <c r="C40" s="661"/>
      <c r="D40" s="661"/>
      <c r="E40" s="661"/>
      <c r="F40" s="661"/>
      <c r="G40" s="661"/>
      <c r="H40" s="661"/>
      <c r="I40" s="661"/>
      <c r="J40" s="661"/>
      <c r="K40" s="661"/>
      <c r="L40" s="661"/>
      <c r="M40" s="661"/>
      <c r="N40" s="661"/>
      <c r="O40" s="661"/>
      <c r="P40" s="661"/>
      <c r="Q40" s="661"/>
      <c r="R40" s="661"/>
      <c r="S40" s="661"/>
      <c r="T40" s="661"/>
      <c r="U40" s="661"/>
      <c r="V40" s="661"/>
      <c r="W40" s="661"/>
      <c r="X40" s="661"/>
      <c r="Y40" s="661"/>
      <c r="Z40" s="662"/>
      <c r="AA40" s="610" t="s">
        <v>85</v>
      </c>
      <c r="AB40" s="611"/>
      <c r="AC40" s="611"/>
      <c r="AD40" s="611"/>
      <c r="AE40" s="611"/>
      <c r="AF40" s="611"/>
      <c r="AG40" s="611"/>
      <c r="AH40" s="611"/>
      <c r="AI40" s="612"/>
      <c r="AJ40" s="30"/>
    </row>
    <row r="41" spans="1:48" ht="30" customHeight="1">
      <c r="A41" s="73"/>
      <c r="B41" s="657" t="s">
        <v>68</v>
      </c>
      <c r="C41" s="658"/>
      <c r="D41" s="658"/>
      <c r="E41" s="658"/>
      <c r="F41" s="658"/>
      <c r="G41" s="658"/>
      <c r="H41" s="658"/>
      <c r="I41" s="658"/>
      <c r="J41" s="658"/>
      <c r="K41" s="658"/>
      <c r="L41" s="658"/>
      <c r="M41" s="658"/>
      <c r="N41" s="658"/>
      <c r="O41" s="658"/>
      <c r="P41" s="658"/>
      <c r="Q41" s="658"/>
      <c r="R41" s="658"/>
      <c r="S41" s="658"/>
      <c r="T41" s="658"/>
      <c r="U41" s="658"/>
      <c r="V41" s="658"/>
      <c r="W41" s="658"/>
      <c r="X41" s="658"/>
      <c r="Y41" s="658"/>
      <c r="Z41" s="659"/>
      <c r="AA41" s="604" t="s">
        <v>69</v>
      </c>
      <c r="AB41" s="605"/>
      <c r="AC41" s="605"/>
      <c r="AD41" s="605"/>
      <c r="AE41" s="605"/>
      <c r="AF41" s="605"/>
      <c r="AG41" s="605"/>
      <c r="AH41" s="605"/>
      <c r="AI41" s="606"/>
      <c r="AJ41" s="30"/>
      <c r="AK41" s="26"/>
    </row>
    <row r="42" spans="1:48" ht="30" customHeight="1">
      <c r="A42" s="73"/>
      <c r="B42" s="657" t="s">
        <v>70</v>
      </c>
      <c r="C42" s="658"/>
      <c r="D42" s="658"/>
      <c r="E42" s="658"/>
      <c r="F42" s="658"/>
      <c r="G42" s="658"/>
      <c r="H42" s="658"/>
      <c r="I42" s="658"/>
      <c r="J42" s="658"/>
      <c r="K42" s="658"/>
      <c r="L42" s="658"/>
      <c r="M42" s="658"/>
      <c r="N42" s="658"/>
      <c r="O42" s="658"/>
      <c r="P42" s="658"/>
      <c r="Q42" s="658"/>
      <c r="R42" s="658"/>
      <c r="S42" s="658"/>
      <c r="T42" s="658"/>
      <c r="U42" s="658"/>
      <c r="V42" s="658"/>
      <c r="W42" s="658"/>
      <c r="X42" s="658"/>
      <c r="Y42" s="658"/>
      <c r="Z42" s="659"/>
      <c r="AA42" s="610" t="s">
        <v>71</v>
      </c>
      <c r="AB42" s="611"/>
      <c r="AC42" s="611"/>
      <c r="AD42" s="611"/>
      <c r="AE42" s="611"/>
      <c r="AF42" s="611"/>
      <c r="AG42" s="611"/>
      <c r="AH42" s="611"/>
      <c r="AI42" s="612"/>
      <c r="AJ42" s="30"/>
      <c r="AK42" s="26"/>
      <c r="AL42" s="27"/>
    </row>
    <row r="43" spans="1:48" ht="19.95" customHeight="1">
      <c r="A43" s="73"/>
      <c r="B43" s="660" t="s">
        <v>86</v>
      </c>
      <c r="C43" s="661"/>
      <c r="D43" s="661"/>
      <c r="E43" s="661"/>
      <c r="F43" s="661"/>
      <c r="G43" s="661"/>
      <c r="H43" s="661"/>
      <c r="I43" s="661"/>
      <c r="J43" s="661"/>
      <c r="K43" s="661"/>
      <c r="L43" s="661"/>
      <c r="M43" s="661"/>
      <c r="N43" s="661"/>
      <c r="O43" s="661"/>
      <c r="P43" s="661"/>
      <c r="Q43" s="661"/>
      <c r="R43" s="661"/>
      <c r="S43" s="661"/>
      <c r="T43" s="661"/>
      <c r="U43" s="661"/>
      <c r="V43" s="661"/>
      <c r="W43" s="661"/>
      <c r="X43" s="661"/>
      <c r="Y43" s="661"/>
      <c r="Z43" s="662"/>
      <c r="AA43" s="604" t="s">
        <v>72</v>
      </c>
      <c r="AB43" s="605"/>
      <c r="AC43" s="605"/>
      <c r="AD43" s="605"/>
      <c r="AE43" s="605"/>
      <c r="AF43" s="605"/>
      <c r="AG43" s="605"/>
      <c r="AH43" s="605"/>
      <c r="AI43" s="606"/>
      <c r="AJ43" s="30"/>
      <c r="AK43" s="26"/>
      <c r="AL43" s="27"/>
    </row>
    <row r="44" spans="1:48" ht="19.95" customHeight="1" thickBot="1">
      <c r="A44" s="76"/>
      <c r="B44" s="700" t="s">
        <v>2043</v>
      </c>
      <c r="C44" s="641"/>
      <c r="D44" s="641"/>
      <c r="E44" s="641"/>
      <c r="F44" s="641"/>
      <c r="G44" s="641"/>
      <c r="H44" s="641"/>
      <c r="I44" s="641"/>
      <c r="J44" s="641"/>
      <c r="K44" s="641"/>
      <c r="L44" s="641"/>
      <c r="M44" s="641"/>
      <c r="N44" s="641"/>
      <c r="O44" s="641"/>
      <c r="P44" s="641"/>
      <c r="Q44" s="641"/>
      <c r="R44" s="641"/>
      <c r="S44" s="641"/>
      <c r="T44" s="641"/>
      <c r="U44" s="641"/>
      <c r="V44" s="641"/>
      <c r="W44" s="641"/>
      <c r="X44" s="641"/>
      <c r="Y44" s="641"/>
      <c r="Z44" s="642"/>
      <c r="AA44" s="604" t="s">
        <v>69</v>
      </c>
      <c r="AB44" s="605"/>
      <c r="AC44" s="605"/>
      <c r="AD44" s="605"/>
      <c r="AE44" s="605"/>
      <c r="AF44" s="605"/>
      <c r="AG44" s="605"/>
      <c r="AH44" s="605"/>
      <c r="AI44" s="606"/>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89</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90</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91</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92</v>
      </c>
    </row>
    <row r="50" spans="1:53" ht="13.8" customHeight="1">
      <c r="A50" s="356" t="s">
        <v>2382</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13" t="str">
        <f>IF(G4="","",AH14)</f>
        <v/>
      </c>
      <c r="AF50" s="614"/>
      <c r="AG50" s="614"/>
      <c r="AH50" s="614"/>
      <c r="AI50" s="614"/>
      <c r="AJ50" s="615"/>
      <c r="BA50" s="46">
        <f>COUNTIF(A53:AJ57, "×")</f>
        <v>0</v>
      </c>
    </row>
    <row r="51" spans="1:53" ht="15" customHeight="1">
      <c r="A51" s="356" t="s">
        <v>2383</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13" t="str">
        <f>IF(G4="","",AH18)</f>
        <v/>
      </c>
      <c r="AF51" s="614"/>
      <c r="AG51" s="614"/>
      <c r="AH51" s="614"/>
      <c r="AI51" s="614"/>
      <c r="AJ51" s="615"/>
    </row>
    <row r="52" spans="1:53">
      <c r="A52" s="356" t="s">
        <v>2384</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13" t="str">
        <f>IF(G4="","",IF(AND(AH22&lt;&gt;"×",AH23&lt;&gt;"×"),"○","×"))</f>
        <v/>
      </c>
      <c r="AF52" s="614"/>
      <c r="AG52" s="614"/>
      <c r="AH52" s="614"/>
      <c r="AI52" s="614"/>
      <c r="AJ52" s="615"/>
    </row>
    <row r="53" spans="1:53" ht="13.8" customHeight="1">
      <c r="A53" s="356" t="s">
        <v>2046</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13" t="str">
        <f>IF(G4="","",AH28)</f>
        <v/>
      </c>
      <c r="AF53" s="614"/>
      <c r="AG53" s="614"/>
      <c r="AH53" s="614"/>
      <c r="AI53" s="614"/>
      <c r="AJ53" s="615"/>
    </row>
    <row r="54" spans="1:53" ht="15" customHeight="1">
      <c r="A54" s="186" t="s">
        <v>93</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94</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13" t="str">
        <f>AH36</f>
        <v/>
      </c>
      <c r="AF55" s="614"/>
      <c r="AG55" s="614"/>
      <c r="AH55" s="614"/>
      <c r="AI55" s="614"/>
      <c r="AJ55" s="615"/>
    </row>
    <row r="56" spans="1:53" ht="14.4" customHeight="1" thickBot="1">
      <c r="A56" s="411" t="s">
        <v>1956</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2" customHeight="1" thickBot="1">
      <c r="A57" s="454" t="s">
        <v>2503</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14" t="str">
        <f>'別紙様式2-3（個表） '!V13</f>
        <v/>
      </c>
      <c r="AF57" s="614"/>
      <c r="AG57" s="614"/>
      <c r="AH57" s="614"/>
      <c r="AI57" s="614"/>
      <c r="AJ57" s="615"/>
      <c r="AK57" s="620" t="s">
        <v>2504</v>
      </c>
      <c r="AL57" s="621"/>
      <c r="AM57" s="621"/>
      <c r="AN57" s="621"/>
      <c r="AO57" s="621"/>
      <c r="AP57" s="621"/>
      <c r="AQ57" s="621"/>
      <c r="AR57" s="621"/>
      <c r="AS57" s="621"/>
      <c r="AT57" s="621"/>
      <c r="AU57" s="622"/>
    </row>
    <row r="58" spans="1:53" s="39" customFormat="1" ht="20.399999999999999" customHeight="1">
      <c r="A58" s="413" t="s">
        <v>95</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13" t="str">
        <f>'別紙様式2-3（個表） '!V14</f>
        <v/>
      </c>
      <c r="AF58" s="614"/>
      <c r="AG58" s="614"/>
      <c r="AH58" s="614"/>
      <c r="AI58" s="614"/>
      <c r="AJ58" s="615"/>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hidden="1" customHeight="1">
      <c r="A60" s="77" t="s">
        <v>96</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hidden="1" customHeight="1">
      <c r="A61" s="77" t="s">
        <v>2385</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hidden="1" customHeight="1" thickBot="1">
      <c r="A62" s="631" t="s">
        <v>24</v>
      </c>
      <c r="B62" s="631"/>
      <c r="C62" s="592" t="s">
        <v>1912</v>
      </c>
      <c r="D62" s="592"/>
      <c r="E62" s="592"/>
      <c r="F62" s="592"/>
      <c r="G62" s="592"/>
      <c r="H62" s="702" t="s">
        <v>32</v>
      </c>
      <c r="I62" s="702"/>
      <c r="J62" s="702"/>
      <c r="K62" s="702"/>
      <c r="L62" s="702" t="s">
        <v>33</v>
      </c>
      <c r="M62" s="702"/>
      <c r="N62" s="702"/>
      <c r="O62" s="702"/>
      <c r="P62" s="592" t="s">
        <v>34</v>
      </c>
      <c r="Q62" s="592"/>
      <c r="R62" s="592"/>
      <c r="S62" s="592"/>
      <c r="T62" s="592" t="s">
        <v>1913</v>
      </c>
      <c r="U62" s="592"/>
      <c r="V62" s="592"/>
      <c r="W62" s="592"/>
      <c r="X62" s="592"/>
      <c r="Y62" s="592"/>
      <c r="Z62" s="592"/>
      <c r="AA62" s="617" t="s">
        <v>1914</v>
      </c>
      <c r="AB62" s="618"/>
      <c r="AC62" s="618"/>
      <c r="AD62" s="618"/>
      <c r="AE62" s="618"/>
      <c r="AF62" s="618"/>
      <c r="AG62" s="618"/>
      <c r="AH62" s="618"/>
      <c r="AI62" s="618"/>
      <c r="AJ62" s="619"/>
    </row>
    <row r="63" spans="1:53" ht="24.6" hidden="1" customHeight="1" thickBot="1">
      <c r="A63" s="589" t="str">
        <f>AE1</f>
        <v>山形県</v>
      </c>
      <c r="B63" s="589"/>
      <c r="C63" s="591">
        <f>IFERROR(SUMIF('別紙様式2-3（個表） '!AP15:AP114,"加算対象",'別紙様式2-3（個表） '!P15:P114), "未入力あり")</f>
        <v>0</v>
      </c>
      <c r="D63" s="591"/>
      <c r="E63" s="591"/>
      <c r="F63" s="591"/>
      <c r="G63" s="591"/>
      <c r="H63" s="616">
        <f>IFERROR(SUMIF('別紙様式2-3（個表） '!AP15:AP114,"加算対象",'別紙様式2-3（個表） '!Q15:Q114), "未入力あり")</f>
        <v>0</v>
      </c>
      <c r="I63" s="616"/>
      <c r="J63" s="616"/>
      <c r="K63" s="616"/>
      <c r="L63" s="616">
        <f>IFERROR(SUMIF('別紙様式2-3（個表） '!AP15:AP114,"加算対象",'別紙様式2-3（個表） '!R15:R114), "未入力あり")</f>
        <v>0</v>
      </c>
      <c r="M63" s="616"/>
      <c r="N63" s="616"/>
      <c r="O63" s="616"/>
      <c r="P63" s="616">
        <f>IFERROR(SUMIF('別紙様式2-3（個表） '!AP15:AP114,"加算対象",'別紙様式2-3（個表） '!S15:S114), "未入力あり")</f>
        <v>0</v>
      </c>
      <c r="Q63" s="616"/>
      <c r="R63" s="616"/>
      <c r="S63" s="616"/>
      <c r="T63" s="592" t="str">
        <f>IFERROR(IF(H63="", "",VLOOKUP("○",'別紙様式2-3（個表） '!T15:AI114, 16, FALSE)), "未記入")</f>
        <v>未記入</v>
      </c>
      <c r="U63" s="592"/>
      <c r="V63" s="592"/>
      <c r="W63" s="592"/>
      <c r="X63" s="592"/>
      <c r="Y63" s="592"/>
      <c r="Z63" s="592"/>
      <c r="AA63" s="593" t="str">
        <f>IF(COUNTIF('別紙様式2-3（個表） '!U15:U114,"○")=1, "はい", "いいえ")</f>
        <v>いいえ</v>
      </c>
      <c r="AB63" s="594"/>
      <c r="AC63" s="594"/>
      <c r="AD63" s="594"/>
      <c r="AE63" s="594"/>
      <c r="AF63" s="594"/>
      <c r="AG63" s="594"/>
      <c r="AH63" s="594"/>
      <c r="AI63" s="594"/>
      <c r="AJ63" s="595"/>
      <c r="AK63" s="596" t="s">
        <v>2050</v>
      </c>
      <c r="AL63" s="597"/>
      <c r="AM63" s="597"/>
      <c r="AN63" s="597"/>
      <c r="AO63" s="597"/>
      <c r="AP63" s="597"/>
      <c r="AQ63" s="597"/>
      <c r="AR63" s="597"/>
      <c r="AS63" s="597"/>
      <c r="AT63" s="597"/>
      <c r="AU63" s="597"/>
      <c r="AV63" s="598"/>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587"/>
      <c r="B71" s="587"/>
      <c r="C71" s="586"/>
      <c r="D71" s="586"/>
      <c r="E71" s="586"/>
      <c r="F71" s="586"/>
      <c r="G71" s="586"/>
      <c r="H71" s="590"/>
      <c r="I71" s="590"/>
      <c r="J71" s="590"/>
      <c r="K71" s="590"/>
      <c r="L71" s="590"/>
      <c r="M71" s="590"/>
      <c r="N71" s="590"/>
      <c r="O71" s="590"/>
      <c r="P71" s="590"/>
      <c r="Q71" s="590"/>
      <c r="R71" s="590"/>
      <c r="S71" s="590"/>
      <c r="T71" s="588"/>
      <c r="U71" s="588"/>
      <c r="V71" s="588"/>
      <c r="W71" s="588"/>
      <c r="X71" s="588"/>
      <c r="Y71" s="588"/>
      <c r="Z71" s="588"/>
      <c r="AA71" s="588"/>
      <c r="AB71" s="588"/>
      <c r="AC71" s="588"/>
      <c r="AD71" s="588"/>
      <c r="AE71" s="61"/>
      <c r="AF71" s="61"/>
      <c r="AG71" s="61"/>
      <c r="AH71" s="61"/>
      <c r="AI71" s="61"/>
      <c r="AJ71" s="61"/>
    </row>
    <row r="72" spans="1:36" ht="13.95" customHeight="1">
      <c r="A72" s="587"/>
      <c r="B72" s="587"/>
      <c r="C72" s="586"/>
      <c r="D72" s="586"/>
      <c r="E72" s="586"/>
      <c r="F72" s="586"/>
      <c r="G72" s="586"/>
      <c r="H72" s="590"/>
      <c r="I72" s="590"/>
      <c r="J72" s="590"/>
      <c r="K72" s="590"/>
      <c r="L72" s="590"/>
      <c r="M72" s="590"/>
      <c r="N72" s="590"/>
      <c r="O72" s="590"/>
      <c r="P72" s="590"/>
      <c r="Q72" s="590"/>
      <c r="R72" s="590"/>
      <c r="S72" s="590"/>
      <c r="T72" s="588"/>
      <c r="U72" s="588"/>
      <c r="V72" s="588"/>
      <c r="W72" s="588"/>
      <c r="X72" s="588"/>
      <c r="Y72" s="588"/>
      <c r="Z72" s="588"/>
      <c r="AA72" s="588"/>
      <c r="AB72" s="588"/>
      <c r="AC72" s="588"/>
      <c r="AD72" s="588"/>
      <c r="AE72" s="61"/>
      <c r="AF72" s="61"/>
      <c r="AG72" s="61"/>
      <c r="AH72" s="61"/>
      <c r="AI72" s="61"/>
      <c r="AJ72" s="61"/>
    </row>
    <row r="73" spans="1:36" ht="13.95" customHeight="1">
      <c r="A73" s="587"/>
      <c r="B73" s="587"/>
      <c r="C73" s="586"/>
      <c r="D73" s="586"/>
      <c r="E73" s="586"/>
      <c r="F73" s="586"/>
      <c r="G73" s="586"/>
      <c r="H73" s="590"/>
      <c r="I73" s="590"/>
      <c r="J73" s="590"/>
      <c r="K73" s="590"/>
      <c r="L73" s="590"/>
      <c r="M73" s="590"/>
      <c r="N73" s="590"/>
      <c r="O73" s="590"/>
      <c r="P73" s="590"/>
      <c r="Q73" s="590"/>
      <c r="R73" s="590"/>
      <c r="S73" s="590"/>
      <c r="T73" s="588"/>
      <c r="U73" s="588"/>
      <c r="V73" s="588"/>
      <c r="W73" s="588"/>
      <c r="X73" s="588"/>
      <c r="Y73" s="588"/>
      <c r="Z73" s="588"/>
      <c r="AA73" s="588"/>
      <c r="AB73" s="588"/>
      <c r="AC73" s="588"/>
      <c r="AD73" s="588"/>
      <c r="AE73" s="61"/>
      <c r="AF73" s="61"/>
      <c r="AG73" s="61"/>
      <c r="AH73" s="61"/>
      <c r="AI73" s="61"/>
      <c r="AJ73" s="61"/>
    </row>
    <row r="74" spans="1:36" ht="13.95" customHeight="1">
      <c r="A74" s="587"/>
      <c r="B74" s="587"/>
      <c r="C74" s="586"/>
      <c r="D74" s="586"/>
      <c r="E74" s="586"/>
      <c r="F74" s="586"/>
      <c r="G74" s="586"/>
      <c r="H74" s="590"/>
      <c r="I74" s="590"/>
      <c r="J74" s="590"/>
      <c r="K74" s="590"/>
      <c r="L74" s="590"/>
      <c r="M74" s="590"/>
      <c r="N74" s="590"/>
      <c r="O74" s="590"/>
      <c r="P74" s="590"/>
      <c r="Q74" s="590"/>
      <c r="R74" s="590"/>
      <c r="S74" s="590"/>
      <c r="T74" s="588"/>
      <c r="U74" s="588"/>
      <c r="V74" s="588"/>
      <c r="W74" s="588"/>
      <c r="X74" s="588"/>
      <c r="Y74" s="588"/>
      <c r="Z74" s="588"/>
      <c r="AA74" s="588"/>
      <c r="AB74" s="588"/>
      <c r="AC74" s="588"/>
      <c r="AD74" s="588"/>
      <c r="AE74" s="61"/>
      <c r="AF74" s="61"/>
      <c r="AG74" s="61"/>
      <c r="AH74" s="61"/>
      <c r="AI74" s="61"/>
      <c r="AJ74" s="61"/>
    </row>
    <row r="75" spans="1:36" ht="13.95" customHeight="1">
      <c r="A75" s="587"/>
      <c r="B75" s="587"/>
      <c r="C75" s="586"/>
      <c r="D75" s="586"/>
      <c r="E75" s="586"/>
      <c r="F75" s="586"/>
      <c r="G75" s="586"/>
      <c r="H75" s="590"/>
      <c r="I75" s="590"/>
      <c r="J75" s="590"/>
      <c r="K75" s="590"/>
      <c r="L75" s="590"/>
      <c r="M75" s="590"/>
      <c r="N75" s="590"/>
      <c r="O75" s="590"/>
      <c r="P75" s="590"/>
      <c r="Q75" s="590"/>
      <c r="R75" s="590"/>
      <c r="S75" s="590"/>
      <c r="T75" s="588"/>
      <c r="U75" s="588"/>
      <c r="V75" s="588"/>
      <c r="W75" s="588"/>
      <c r="X75" s="588"/>
      <c r="Y75" s="588"/>
      <c r="Z75" s="588"/>
      <c r="AA75" s="588"/>
      <c r="AB75" s="588"/>
      <c r="AC75" s="588"/>
      <c r="AD75" s="588"/>
      <c r="AE75" s="61"/>
      <c r="AF75" s="61"/>
      <c r="AG75" s="61"/>
      <c r="AH75" s="61"/>
      <c r="AI75" s="61"/>
      <c r="AJ75" s="61"/>
    </row>
    <row r="76" spans="1:36" ht="13.95" customHeight="1">
      <c r="A76" s="587"/>
      <c r="B76" s="587"/>
      <c r="C76" s="586"/>
      <c r="D76" s="586"/>
      <c r="E76" s="586"/>
      <c r="F76" s="586"/>
      <c r="G76" s="586"/>
      <c r="H76" s="590"/>
      <c r="I76" s="590"/>
      <c r="J76" s="590"/>
      <c r="K76" s="590"/>
      <c r="L76" s="590"/>
      <c r="M76" s="590"/>
      <c r="N76" s="590"/>
      <c r="O76" s="590"/>
      <c r="P76" s="590"/>
      <c r="Q76" s="590"/>
      <c r="R76" s="590"/>
      <c r="S76" s="590"/>
      <c r="T76" s="588"/>
      <c r="U76" s="588"/>
      <c r="V76" s="588"/>
      <c r="W76" s="588"/>
      <c r="X76" s="588"/>
      <c r="Y76" s="588"/>
      <c r="Z76" s="588"/>
      <c r="AA76" s="588"/>
      <c r="AB76" s="588"/>
      <c r="AC76" s="588"/>
      <c r="AD76" s="588"/>
      <c r="AE76" s="61"/>
      <c r="AF76" s="61"/>
      <c r="AG76" s="61"/>
      <c r="AH76" s="61"/>
      <c r="AI76" s="61"/>
      <c r="AJ76" s="61"/>
    </row>
    <row r="77" spans="1:36" ht="13.95" customHeight="1">
      <c r="A77" s="587"/>
      <c r="B77" s="587"/>
      <c r="C77" s="586"/>
      <c r="D77" s="586"/>
      <c r="E77" s="586"/>
      <c r="F77" s="586"/>
      <c r="G77" s="586"/>
      <c r="H77" s="590"/>
      <c r="I77" s="590"/>
      <c r="J77" s="590"/>
      <c r="K77" s="590"/>
      <c r="L77" s="590"/>
      <c r="M77" s="590"/>
      <c r="N77" s="590"/>
      <c r="O77" s="590"/>
      <c r="P77" s="590"/>
      <c r="Q77" s="590"/>
      <c r="R77" s="590"/>
      <c r="S77" s="590"/>
      <c r="T77" s="588"/>
      <c r="U77" s="588"/>
      <c r="V77" s="588"/>
      <c r="W77" s="588"/>
      <c r="X77" s="588"/>
      <c r="Y77" s="588"/>
      <c r="Z77" s="588"/>
      <c r="AA77" s="588"/>
      <c r="AB77" s="588"/>
      <c r="AC77" s="588"/>
      <c r="AD77" s="588"/>
      <c r="AE77" s="61"/>
      <c r="AF77" s="61"/>
      <c r="AG77" s="61"/>
      <c r="AH77" s="61"/>
      <c r="AI77" s="61"/>
      <c r="AJ77" s="61"/>
    </row>
    <row r="78" spans="1:36" ht="13.95" customHeight="1">
      <c r="A78" s="587"/>
      <c r="B78" s="587"/>
      <c r="C78" s="586"/>
      <c r="D78" s="586"/>
      <c r="E78" s="586"/>
      <c r="F78" s="586"/>
      <c r="G78" s="586"/>
      <c r="H78" s="590"/>
      <c r="I78" s="590"/>
      <c r="J78" s="590"/>
      <c r="K78" s="590"/>
      <c r="L78" s="590"/>
      <c r="M78" s="590"/>
      <c r="N78" s="590"/>
      <c r="O78" s="590"/>
      <c r="P78" s="590"/>
      <c r="Q78" s="590"/>
      <c r="R78" s="590"/>
      <c r="S78" s="590"/>
      <c r="T78" s="588"/>
      <c r="U78" s="588"/>
      <c r="V78" s="588"/>
      <c r="W78" s="588"/>
      <c r="X78" s="588"/>
      <c r="Y78" s="588"/>
      <c r="Z78" s="588"/>
      <c r="AA78" s="588"/>
      <c r="AB78" s="588"/>
      <c r="AC78" s="588"/>
      <c r="AD78" s="588"/>
      <c r="AE78" s="61"/>
      <c r="AF78" s="61"/>
      <c r="AG78" s="61"/>
      <c r="AH78" s="61"/>
      <c r="AI78" s="61"/>
      <c r="AJ78" s="61"/>
    </row>
    <row r="79" spans="1:36" ht="13.95" customHeight="1">
      <c r="A79" s="587"/>
      <c r="B79" s="587"/>
      <c r="C79" s="586"/>
      <c r="D79" s="586"/>
      <c r="E79" s="586"/>
      <c r="F79" s="586"/>
      <c r="G79" s="586"/>
      <c r="H79" s="590"/>
      <c r="I79" s="590"/>
      <c r="J79" s="590"/>
      <c r="K79" s="590"/>
      <c r="L79" s="590"/>
      <c r="M79" s="590"/>
      <c r="N79" s="590"/>
      <c r="O79" s="590"/>
      <c r="P79" s="590"/>
      <c r="Q79" s="590"/>
      <c r="R79" s="590"/>
      <c r="S79" s="590"/>
      <c r="T79" s="588"/>
      <c r="U79" s="588"/>
      <c r="V79" s="588"/>
      <c r="W79" s="588"/>
      <c r="X79" s="588"/>
      <c r="Y79" s="588"/>
      <c r="Z79" s="588"/>
      <c r="AA79" s="588"/>
      <c r="AB79" s="588"/>
      <c r="AC79" s="588"/>
      <c r="AD79" s="588"/>
      <c r="AE79" s="61"/>
      <c r="AF79" s="61"/>
      <c r="AG79" s="61"/>
      <c r="AH79" s="61"/>
      <c r="AI79" s="61"/>
      <c r="AJ79" s="61"/>
    </row>
    <row r="80" spans="1:36" ht="13.95" customHeight="1">
      <c r="A80" s="587"/>
      <c r="B80" s="587"/>
      <c r="C80" s="586"/>
      <c r="D80" s="586"/>
      <c r="E80" s="586"/>
      <c r="F80" s="586"/>
      <c r="G80" s="586"/>
      <c r="H80" s="590"/>
      <c r="I80" s="590"/>
      <c r="J80" s="590"/>
      <c r="K80" s="590"/>
      <c r="L80" s="590"/>
      <c r="M80" s="590"/>
      <c r="N80" s="590"/>
      <c r="O80" s="590"/>
      <c r="P80" s="590"/>
      <c r="Q80" s="590"/>
      <c r="R80" s="590"/>
      <c r="S80" s="590"/>
      <c r="T80" s="588"/>
      <c r="U80" s="588"/>
      <c r="V80" s="588"/>
      <c r="W80" s="588"/>
      <c r="X80" s="588"/>
      <c r="Y80" s="588"/>
      <c r="Z80" s="588"/>
      <c r="AA80" s="588"/>
      <c r="AB80" s="588"/>
      <c r="AC80" s="588"/>
      <c r="AD80" s="588"/>
      <c r="AE80" s="61"/>
      <c r="AF80" s="61"/>
      <c r="AG80" s="61"/>
      <c r="AH80" s="61"/>
      <c r="AI80" s="61"/>
      <c r="AJ80" s="61"/>
    </row>
    <row r="81" spans="1:36" ht="13.95" customHeight="1">
      <c r="A81" s="587"/>
      <c r="B81" s="587"/>
      <c r="C81" s="586"/>
      <c r="D81" s="586"/>
      <c r="E81" s="586"/>
      <c r="F81" s="586"/>
      <c r="G81" s="586"/>
      <c r="H81" s="590"/>
      <c r="I81" s="590"/>
      <c r="J81" s="590"/>
      <c r="K81" s="590"/>
      <c r="L81" s="590"/>
      <c r="M81" s="590"/>
      <c r="N81" s="590"/>
      <c r="O81" s="590"/>
      <c r="P81" s="590"/>
      <c r="Q81" s="590"/>
      <c r="R81" s="590"/>
      <c r="S81" s="590"/>
      <c r="T81" s="588"/>
      <c r="U81" s="588"/>
      <c r="V81" s="588"/>
      <c r="W81" s="588"/>
      <c r="X81" s="588"/>
      <c r="Y81" s="588"/>
      <c r="Z81" s="588"/>
      <c r="AA81" s="588"/>
      <c r="AB81" s="588"/>
      <c r="AC81" s="588"/>
      <c r="AD81" s="588"/>
      <c r="AE81" s="61"/>
      <c r="AF81" s="61"/>
      <c r="AG81" s="61"/>
      <c r="AH81" s="61"/>
      <c r="AI81" s="61"/>
      <c r="AJ81" s="61"/>
    </row>
    <row r="82" spans="1:36" ht="13.95" customHeight="1">
      <c r="A82" s="587"/>
      <c r="B82" s="587"/>
      <c r="C82" s="586"/>
      <c r="D82" s="586"/>
      <c r="E82" s="586"/>
      <c r="F82" s="586"/>
      <c r="G82" s="586"/>
      <c r="H82" s="590"/>
      <c r="I82" s="590"/>
      <c r="J82" s="590"/>
      <c r="K82" s="590"/>
      <c r="L82" s="590"/>
      <c r="M82" s="590"/>
      <c r="N82" s="590"/>
      <c r="O82" s="590"/>
      <c r="P82" s="590"/>
      <c r="Q82" s="590"/>
      <c r="R82" s="590"/>
      <c r="S82" s="590"/>
      <c r="T82" s="588"/>
      <c r="U82" s="588"/>
      <c r="V82" s="588"/>
      <c r="W82" s="588"/>
      <c r="X82" s="588"/>
      <c r="Y82" s="588"/>
      <c r="Z82" s="588"/>
      <c r="AA82" s="588"/>
      <c r="AB82" s="588"/>
      <c r="AC82" s="588"/>
      <c r="AD82" s="588"/>
      <c r="AE82" s="61"/>
      <c r="AF82" s="61"/>
      <c r="AG82" s="61"/>
      <c r="AH82" s="61"/>
      <c r="AI82" s="61"/>
      <c r="AJ82" s="61"/>
    </row>
    <row r="83" spans="1:36" ht="13.95" customHeight="1">
      <c r="A83" s="587"/>
      <c r="B83" s="587"/>
      <c r="C83" s="586"/>
      <c r="D83" s="586"/>
      <c r="E83" s="586"/>
      <c r="F83" s="586"/>
      <c r="G83" s="586"/>
      <c r="H83" s="590"/>
      <c r="I83" s="590"/>
      <c r="J83" s="590"/>
      <c r="K83" s="590"/>
      <c r="L83" s="590"/>
      <c r="M83" s="590"/>
      <c r="N83" s="590"/>
      <c r="O83" s="590"/>
      <c r="P83" s="590"/>
      <c r="Q83" s="590"/>
      <c r="R83" s="590"/>
      <c r="S83" s="590"/>
      <c r="T83" s="588"/>
      <c r="U83" s="588"/>
      <c r="V83" s="588"/>
      <c r="W83" s="588"/>
      <c r="X83" s="588"/>
      <c r="Y83" s="588"/>
      <c r="Z83" s="588"/>
      <c r="AA83" s="588"/>
      <c r="AB83" s="588"/>
      <c r="AC83" s="588"/>
      <c r="AD83" s="588"/>
      <c r="AE83" s="61"/>
      <c r="AF83" s="61"/>
      <c r="AG83" s="61"/>
      <c r="AH83" s="61"/>
      <c r="AI83" s="61"/>
      <c r="AJ83" s="61"/>
    </row>
    <row r="84" spans="1:36" ht="13.95" customHeight="1">
      <c r="A84" s="587"/>
      <c r="B84" s="587"/>
      <c r="C84" s="586"/>
      <c r="D84" s="586"/>
      <c r="E84" s="586"/>
      <c r="F84" s="586"/>
      <c r="G84" s="586"/>
      <c r="H84" s="590"/>
      <c r="I84" s="590"/>
      <c r="J84" s="590"/>
      <c r="K84" s="590"/>
      <c r="L84" s="590"/>
      <c r="M84" s="590"/>
      <c r="N84" s="590"/>
      <c r="O84" s="590"/>
      <c r="P84" s="590"/>
      <c r="Q84" s="590"/>
      <c r="R84" s="590"/>
      <c r="S84" s="590"/>
      <c r="T84" s="588"/>
      <c r="U84" s="588"/>
      <c r="V84" s="588"/>
      <c r="W84" s="588"/>
      <c r="X84" s="588"/>
      <c r="Y84" s="588"/>
      <c r="Z84" s="588"/>
      <c r="AA84" s="588"/>
      <c r="AB84" s="588"/>
      <c r="AC84" s="588"/>
      <c r="AD84" s="588"/>
      <c r="AE84" s="61"/>
      <c r="AF84" s="61"/>
      <c r="AG84" s="61"/>
      <c r="AH84" s="61"/>
      <c r="AI84" s="61"/>
      <c r="AJ84" s="61"/>
    </row>
    <row r="85" spans="1:36" ht="13.95" customHeight="1">
      <c r="A85" s="587"/>
      <c r="B85" s="587"/>
      <c r="C85" s="586"/>
      <c r="D85" s="586"/>
      <c r="E85" s="586"/>
      <c r="F85" s="586"/>
      <c r="G85" s="586"/>
      <c r="H85" s="590"/>
      <c r="I85" s="590"/>
      <c r="J85" s="590"/>
      <c r="K85" s="590"/>
      <c r="L85" s="590"/>
      <c r="M85" s="590"/>
      <c r="N85" s="590"/>
      <c r="O85" s="590"/>
      <c r="P85" s="590"/>
      <c r="Q85" s="590"/>
      <c r="R85" s="590"/>
      <c r="S85" s="590"/>
      <c r="T85" s="588"/>
      <c r="U85" s="588"/>
      <c r="V85" s="588"/>
      <c r="W85" s="588"/>
      <c r="X85" s="588"/>
      <c r="Y85" s="588"/>
      <c r="Z85" s="588"/>
      <c r="AA85" s="588"/>
      <c r="AB85" s="588"/>
      <c r="AC85" s="588"/>
      <c r="AD85" s="588"/>
      <c r="AE85" s="61"/>
      <c r="AF85" s="61"/>
      <c r="AG85" s="61"/>
      <c r="AH85" s="61"/>
      <c r="AI85" s="61"/>
      <c r="AJ85" s="61"/>
    </row>
    <row r="86" spans="1:36" ht="13.95" customHeight="1">
      <c r="A86" s="587"/>
      <c r="B86" s="587"/>
      <c r="C86" s="586"/>
      <c r="D86" s="586"/>
      <c r="E86" s="586"/>
      <c r="F86" s="586"/>
      <c r="G86" s="586"/>
      <c r="H86" s="590"/>
      <c r="I86" s="590"/>
      <c r="J86" s="590"/>
      <c r="K86" s="590"/>
      <c r="L86" s="590"/>
      <c r="M86" s="590"/>
      <c r="N86" s="590"/>
      <c r="O86" s="590"/>
      <c r="P86" s="590"/>
      <c r="Q86" s="590"/>
      <c r="R86" s="590"/>
      <c r="S86" s="590"/>
      <c r="T86" s="588"/>
      <c r="U86" s="588"/>
      <c r="V86" s="588"/>
      <c r="W86" s="588"/>
      <c r="X86" s="588"/>
      <c r="Y86" s="588"/>
      <c r="Z86" s="588"/>
      <c r="AA86" s="588"/>
      <c r="AB86" s="588"/>
      <c r="AC86" s="588"/>
      <c r="AD86" s="588"/>
      <c r="AE86" s="61"/>
      <c r="AF86" s="61"/>
      <c r="AG86" s="61"/>
      <c r="AH86" s="61"/>
      <c r="AI86" s="61"/>
      <c r="AJ86" s="61"/>
    </row>
    <row r="87" spans="1:36" ht="13.95" customHeight="1">
      <c r="A87" s="587"/>
      <c r="B87" s="587"/>
      <c r="C87" s="586"/>
      <c r="D87" s="586"/>
      <c r="E87" s="586"/>
      <c r="F87" s="586"/>
      <c r="G87" s="586"/>
      <c r="H87" s="590"/>
      <c r="I87" s="590"/>
      <c r="J87" s="590"/>
      <c r="K87" s="590"/>
      <c r="L87" s="590"/>
      <c r="M87" s="590"/>
      <c r="N87" s="590"/>
      <c r="O87" s="590"/>
      <c r="P87" s="590"/>
      <c r="Q87" s="590"/>
      <c r="R87" s="590"/>
      <c r="S87" s="590"/>
      <c r="T87" s="588"/>
      <c r="U87" s="588"/>
      <c r="V87" s="588"/>
      <c r="W87" s="588"/>
      <c r="X87" s="588"/>
      <c r="Y87" s="588"/>
      <c r="Z87" s="588"/>
      <c r="AA87" s="588"/>
      <c r="AB87" s="588"/>
      <c r="AC87" s="588"/>
      <c r="AD87" s="588"/>
      <c r="AE87" s="61"/>
      <c r="AF87" s="61"/>
      <c r="AG87" s="61"/>
      <c r="AH87" s="61"/>
      <c r="AI87" s="61"/>
      <c r="AJ87" s="61"/>
    </row>
    <row r="88" spans="1:36" ht="13.95" customHeight="1">
      <c r="A88" s="587"/>
      <c r="B88" s="587"/>
      <c r="C88" s="586"/>
      <c r="D88" s="586"/>
      <c r="E88" s="586"/>
      <c r="F88" s="586"/>
      <c r="G88" s="586"/>
      <c r="H88" s="590"/>
      <c r="I88" s="590"/>
      <c r="J88" s="590"/>
      <c r="K88" s="590"/>
      <c r="L88" s="590"/>
      <c r="M88" s="590"/>
      <c r="N88" s="590"/>
      <c r="O88" s="590"/>
      <c r="P88" s="590"/>
      <c r="Q88" s="590"/>
      <c r="R88" s="590"/>
      <c r="S88" s="590"/>
      <c r="T88" s="588"/>
      <c r="U88" s="588"/>
      <c r="V88" s="588"/>
      <c r="W88" s="588"/>
      <c r="X88" s="588"/>
      <c r="Y88" s="588"/>
      <c r="Z88" s="588"/>
      <c r="AA88" s="588"/>
      <c r="AB88" s="588"/>
      <c r="AC88" s="588"/>
      <c r="AD88" s="588"/>
      <c r="AE88" s="61"/>
      <c r="AF88" s="61"/>
      <c r="AG88" s="61"/>
      <c r="AH88" s="61"/>
      <c r="AI88" s="61"/>
      <c r="AJ88" s="61"/>
    </row>
    <row r="89" spans="1:36" ht="13.95" customHeight="1">
      <c r="A89" s="587"/>
      <c r="B89" s="587"/>
      <c r="C89" s="586"/>
      <c r="D89" s="586"/>
      <c r="E89" s="586"/>
      <c r="F89" s="586"/>
      <c r="G89" s="586"/>
      <c r="H89" s="590"/>
      <c r="I89" s="590"/>
      <c r="J89" s="590"/>
      <c r="K89" s="590"/>
      <c r="L89" s="590"/>
      <c r="M89" s="590"/>
      <c r="N89" s="590"/>
      <c r="O89" s="590"/>
      <c r="P89" s="590"/>
      <c r="Q89" s="590"/>
      <c r="R89" s="590"/>
      <c r="S89" s="590"/>
      <c r="T89" s="588"/>
      <c r="U89" s="588"/>
      <c r="V89" s="588"/>
      <c r="W89" s="588"/>
      <c r="X89" s="588"/>
      <c r="Y89" s="588"/>
      <c r="Z89" s="588"/>
      <c r="AA89" s="588"/>
      <c r="AB89" s="588"/>
      <c r="AC89" s="588"/>
      <c r="AD89" s="588"/>
      <c r="AE89" s="61"/>
      <c r="AF89" s="61"/>
      <c r="AG89" s="61"/>
      <c r="AH89" s="61"/>
      <c r="AI89" s="61"/>
      <c r="AJ89" s="61"/>
    </row>
    <row r="90" spans="1:36" ht="13.95" customHeight="1">
      <c r="A90" s="587"/>
      <c r="B90" s="587"/>
      <c r="C90" s="586"/>
      <c r="D90" s="586"/>
      <c r="E90" s="586"/>
      <c r="F90" s="586"/>
      <c r="G90" s="586"/>
      <c r="H90" s="590"/>
      <c r="I90" s="590"/>
      <c r="J90" s="590"/>
      <c r="K90" s="590"/>
      <c r="L90" s="590"/>
      <c r="M90" s="590"/>
      <c r="N90" s="590"/>
      <c r="O90" s="590"/>
      <c r="P90" s="590"/>
      <c r="Q90" s="590"/>
      <c r="R90" s="590"/>
      <c r="S90" s="590"/>
      <c r="T90" s="588"/>
      <c r="U90" s="588"/>
      <c r="V90" s="588"/>
      <c r="W90" s="588"/>
      <c r="X90" s="588"/>
      <c r="Y90" s="588"/>
      <c r="Z90" s="588"/>
      <c r="AA90" s="588"/>
      <c r="AB90" s="588"/>
      <c r="AC90" s="588"/>
      <c r="AD90" s="588"/>
      <c r="AE90" s="61"/>
      <c r="AF90" s="61"/>
      <c r="AG90" s="61"/>
      <c r="AH90" s="61"/>
      <c r="AI90" s="61"/>
      <c r="AJ90" s="61"/>
    </row>
    <row r="91" spans="1:36" ht="13.95" customHeight="1">
      <c r="A91" s="587"/>
      <c r="B91" s="587"/>
      <c r="C91" s="586"/>
      <c r="D91" s="586"/>
      <c r="E91" s="586"/>
      <c r="F91" s="586"/>
      <c r="G91" s="586"/>
      <c r="H91" s="590"/>
      <c r="I91" s="590"/>
      <c r="J91" s="590"/>
      <c r="K91" s="590"/>
      <c r="L91" s="590"/>
      <c r="M91" s="590"/>
      <c r="N91" s="590"/>
      <c r="O91" s="590"/>
      <c r="P91" s="590"/>
      <c r="Q91" s="590"/>
      <c r="R91" s="590"/>
      <c r="S91" s="590"/>
      <c r="T91" s="588"/>
      <c r="U91" s="588"/>
      <c r="V91" s="588"/>
      <c r="W91" s="588"/>
      <c r="X91" s="588"/>
      <c r="Y91" s="588"/>
      <c r="Z91" s="588"/>
      <c r="AA91" s="588"/>
      <c r="AB91" s="588"/>
      <c r="AC91" s="588"/>
      <c r="AD91" s="588"/>
      <c r="AE91" s="61"/>
      <c r="AF91" s="61"/>
      <c r="AG91" s="61"/>
      <c r="AH91" s="61"/>
      <c r="AI91" s="61"/>
      <c r="AJ91" s="61"/>
    </row>
    <row r="92" spans="1:36" ht="13.95" customHeight="1">
      <c r="A92" s="587"/>
      <c r="B92" s="587"/>
      <c r="C92" s="586"/>
      <c r="D92" s="586"/>
      <c r="E92" s="586"/>
      <c r="F92" s="586"/>
      <c r="G92" s="586"/>
      <c r="H92" s="590"/>
      <c r="I92" s="590"/>
      <c r="J92" s="590"/>
      <c r="K92" s="590"/>
      <c r="L92" s="590"/>
      <c r="M92" s="590"/>
      <c r="N92" s="590"/>
      <c r="O92" s="590"/>
      <c r="P92" s="590"/>
      <c r="Q92" s="590"/>
      <c r="R92" s="590"/>
      <c r="S92" s="590"/>
      <c r="T92" s="588"/>
      <c r="U92" s="588"/>
      <c r="V92" s="588"/>
      <c r="W92" s="588"/>
      <c r="X92" s="588"/>
      <c r="Y92" s="588"/>
      <c r="Z92" s="588"/>
      <c r="AA92" s="588"/>
      <c r="AB92" s="588"/>
      <c r="AC92" s="588"/>
      <c r="AD92" s="588"/>
      <c r="AE92" s="61"/>
      <c r="AF92" s="61"/>
      <c r="AG92" s="61"/>
      <c r="AH92" s="61"/>
      <c r="AI92" s="61"/>
      <c r="AJ92" s="61"/>
    </row>
    <row r="93" spans="1:36" ht="13.95" customHeight="1">
      <c r="A93" s="587"/>
      <c r="B93" s="587"/>
      <c r="C93" s="586"/>
      <c r="D93" s="586"/>
      <c r="E93" s="586"/>
      <c r="F93" s="586"/>
      <c r="G93" s="586"/>
      <c r="H93" s="590"/>
      <c r="I93" s="590"/>
      <c r="J93" s="590"/>
      <c r="K93" s="590"/>
      <c r="L93" s="590"/>
      <c r="M93" s="590"/>
      <c r="N93" s="590"/>
      <c r="O93" s="590"/>
      <c r="P93" s="590"/>
      <c r="Q93" s="590"/>
      <c r="R93" s="590"/>
      <c r="S93" s="590"/>
      <c r="T93" s="588"/>
      <c r="U93" s="588"/>
      <c r="V93" s="588"/>
      <c r="W93" s="588"/>
      <c r="X93" s="588"/>
      <c r="Y93" s="588"/>
      <c r="Z93" s="588"/>
      <c r="AA93" s="588"/>
      <c r="AB93" s="588"/>
      <c r="AC93" s="588"/>
      <c r="AD93" s="588"/>
      <c r="AE93" s="61"/>
      <c r="AF93" s="61"/>
      <c r="AG93" s="61"/>
      <c r="AH93" s="61"/>
      <c r="AI93" s="61"/>
      <c r="AJ93" s="61"/>
    </row>
    <row r="94" spans="1:36" ht="13.95" customHeight="1">
      <c r="A94" s="587"/>
      <c r="B94" s="587"/>
      <c r="C94" s="586"/>
      <c r="D94" s="586"/>
      <c r="E94" s="586"/>
      <c r="F94" s="586"/>
      <c r="G94" s="586"/>
      <c r="H94" s="590"/>
      <c r="I94" s="590"/>
      <c r="J94" s="590"/>
      <c r="K94" s="590"/>
      <c r="L94" s="590"/>
      <c r="M94" s="590"/>
      <c r="N94" s="590"/>
      <c r="O94" s="590"/>
      <c r="P94" s="590"/>
      <c r="Q94" s="590"/>
      <c r="R94" s="590"/>
      <c r="S94" s="590"/>
      <c r="T94" s="588"/>
      <c r="U94" s="588"/>
      <c r="V94" s="588"/>
      <c r="W94" s="588"/>
      <c r="X94" s="588"/>
      <c r="Y94" s="588"/>
      <c r="Z94" s="588"/>
      <c r="AA94" s="588"/>
      <c r="AB94" s="588"/>
      <c r="AC94" s="588"/>
      <c r="AD94" s="588"/>
      <c r="AE94" s="61"/>
      <c r="AF94" s="61"/>
      <c r="AG94" s="61"/>
      <c r="AH94" s="61"/>
      <c r="AI94" s="61"/>
      <c r="AJ94" s="61"/>
    </row>
    <row r="95" spans="1:36" ht="13.95" customHeight="1">
      <c r="A95" s="587"/>
      <c r="B95" s="587"/>
      <c r="C95" s="586"/>
      <c r="D95" s="586"/>
      <c r="E95" s="586"/>
      <c r="F95" s="586"/>
      <c r="G95" s="586"/>
      <c r="H95" s="590"/>
      <c r="I95" s="590"/>
      <c r="J95" s="590"/>
      <c r="K95" s="590"/>
      <c r="L95" s="590"/>
      <c r="M95" s="590"/>
      <c r="N95" s="590"/>
      <c r="O95" s="590"/>
      <c r="P95" s="590"/>
      <c r="Q95" s="590"/>
      <c r="R95" s="590"/>
      <c r="S95" s="590"/>
      <c r="T95" s="588"/>
      <c r="U95" s="588"/>
      <c r="V95" s="588"/>
      <c r="W95" s="588"/>
      <c r="X95" s="588"/>
      <c r="Y95" s="588"/>
      <c r="Z95" s="588"/>
      <c r="AA95" s="588"/>
      <c r="AB95" s="588"/>
      <c r="AC95" s="588"/>
      <c r="AD95" s="588"/>
      <c r="AE95" s="61"/>
      <c r="AF95" s="61"/>
      <c r="AG95" s="61"/>
      <c r="AH95" s="61"/>
      <c r="AI95" s="61"/>
      <c r="AJ95" s="61"/>
    </row>
    <row r="96" spans="1:36" ht="13.95" customHeight="1">
      <c r="A96" s="587"/>
      <c r="B96" s="587"/>
      <c r="C96" s="586"/>
      <c r="D96" s="586"/>
      <c r="E96" s="586"/>
      <c r="F96" s="586"/>
      <c r="G96" s="586"/>
      <c r="H96" s="590"/>
      <c r="I96" s="590"/>
      <c r="J96" s="590"/>
      <c r="K96" s="590"/>
      <c r="L96" s="590"/>
      <c r="M96" s="590"/>
      <c r="N96" s="590"/>
      <c r="O96" s="590"/>
      <c r="P96" s="590"/>
      <c r="Q96" s="590"/>
      <c r="R96" s="590"/>
      <c r="S96" s="590"/>
      <c r="T96" s="588"/>
      <c r="U96" s="588"/>
      <c r="V96" s="588"/>
      <c r="W96" s="588"/>
      <c r="X96" s="588"/>
      <c r="Y96" s="588"/>
      <c r="Z96" s="588"/>
      <c r="AA96" s="588"/>
      <c r="AB96" s="588"/>
      <c r="AC96" s="588"/>
      <c r="AD96" s="588"/>
      <c r="AE96" s="61"/>
      <c r="AF96" s="61"/>
      <c r="AG96" s="61"/>
      <c r="AH96" s="61"/>
      <c r="AI96" s="61"/>
      <c r="AJ96" s="61"/>
    </row>
    <row r="97" spans="1:36" ht="13.95" customHeight="1">
      <c r="A97" s="587"/>
      <c r="B97" s="587"/>
      <c r="C97" s="586"/>
      <c r="D97" s="586"/>
      <c r="E97" s="586"/>
      <c r="F97" s="586"/>
      <c r="G97" s="586"/>
      <c r="H97" s="590"/>
      <c r="I97" s="590"/>
      <c r="J97" s="590"/>
      <c r="K97" s="590"/>
      <c r="L97" s="590"/>
      <c r="M97" s="590"/>
      <c r="N97" s="590"/>
      <c r="O97" s="590"/>
      <c r="P97" s="590"/>
      <c r="Q97" s="590"/>
      <c r="R97" s="590"/>
      <c r="S97" s="590"/>
      <c r="T97" s="588"/>
      <c r="U97" s="588"/>
      <c r="V97" s="588"/>
      <c r="W97" s="588"/>
      <c r="X97" s="588"/>
      <c r="Y97" s="588"/>
      <c r="Z97" s="588"/>
      <c r="AA97" s="588"/>
      <c r="AB97" s="588"/>
      <c r="AC97" s="588"/>
      <c r="AD97" s="588"/>
      <c r="AE97" s="61"/>
      <c r="AF97" s="61"/>
      <c r="AG97" s="61"/>
      <c r="AH97" s="61"/>
      <c r="AI97" s="61"/>
      <c r="AJ97" s="61"/>
    </row>
    <row r="98" spans="1:36" ht="13.95" customHeight="1">
      <c r="A98" s="587"/>
      <c r="B98" s="587"/>
      <c r="C98" s="586"/>
      <c r="D98" s="586"/>
      <c r="E98" s="586"/>
      <c r="F98" s="586"/>
      <c r="G98" s="586"/>
      <c r="H98" s="590"/>
      <c r="I98" s="590"/>
      <c r="J98" s="590"/>
      <c r="K98" s="590"/>
      <c r="L98" s="590"/>
      <c r="M98" s="590"/>
      <c r="N98" s="590"/>
      <c r="O98" s="590"/>
      <c r="P98" s="590"/>
      <c r="Q98" s="590"/>
      <c r="R98" s="590"/>
      <c r="S98" s="590"/>
      <c r="T98" s="588"/>
      <c r="U98" s="588"/>
      <c r="V98" s="588"/>
      <c r="W98" s="588"/>
      <c r="X98" s="588"/>
      <c r="Y98" s="588"/>
      <c r="Z98" s="588"/>
      <c r="AA98" s="588"/>
      <c r="AB98" s="588"/>
      <c r="AC98" s="588"/>
      <c r="AD98" s="588"/>
      <c r="AE98" s="61"/>
      <c r="AF98" s="61"/>
      <c r="AG98" s="61"/>
      <c r="AH98" s="61"/>
      <c r="AI98" s="61"/>
      <c r="AJ98" s="61"/>
    </row>
    <row r="99" spans="1:36" ht="13.95" customHeight="1">
      <c r="A99" s="587"/>
      <c r="B99" s="587"/>
      <c r="C99" s="586"/>
      <c r="D99" s="586"/>
      <c r="E99" s="586"/>
      <c r="F99" s="586"/>
      <c r="G99" s="586"/>
      <c r="H99" s="590"/>
      <c r="I99" s="590"/>
      <c r="J99" s="590"/>
      <c r="K99" s="590"/>
      <c r="L99" s="590"/>
      <c r="M99" s="590"/>
      <c r="N99" s="590"/>
      <c r="O99" s="590"/>
      <c r="P99" s="590"/>
      <c r="Q99" s="590"/>
      <c r="R99" s="590"/>
      <c r="S99" s="590"/>
      <c r="T99" s="588"/>
      <c r="U99" s="588"/>
      <c r="V99" s="588"/>
      <c r="W99" s="588"/>
      <c r="X99" s="588"/>
      <c r="Y99" s="588"/>
      <c r="Z99" s="588"/>
      <c r="AA99" s="588"/>
      <c r="AB99" s="588"/>
      <c r="AC99" s="588"/>
      <c r="AD99" s="588"/>
      <c r="AE99" s="61"/>
      <c r="AF99" s="61"/>
      <c r="AG99" s="61"/>
      <c r="AH99" s="61"/>
      <c r="AI99" s="61"/>
      <c r="AJ99" s="61"/>
    </row>
    <row r="100" spans="1:36" ht="13.95" customHeight="1">
      <c r="A100" s="587"/>
      <c r="B100" s="587"/>
      <c r="C100" s="586"/>
      <c r="D100" s="586"/>
      <c r="E100" s="586"/>
      <c r="F100" s="586"/>
      <c r="G100" s="586"/>
      <c r="H100" s="590"/>
      <c r="I100" s="590"/>
      <c r="J100" s="590"/>
      <c r="K100" s="590"/>
      <c r="L100" s="590"/>
      <c r="M100" s="590"/>
      <c r="N100" s="590"/>
      <c r="O100" s="590"/>
      <c r="P100" s="590"/>
      <c r="Q100" s="590"/>
      <c r="R100" s="590"/>
      <c r="S100" s="590"/>
      <c r="T100" s="588"/>
      <c r="U100" s="588"/>
      <c r="V100" s="588"/>
      <c r="W100" s="588"/>
      <c r="X100" s="588"/>
      <c r="Y100" s="588"/>
      <c r="Z100" s="588"/>
      <c r="AA100" s="588"/>
      <c r="AB100" s="588"/>
      <c r="AC100" s="588"/>
      <c r="AD100" s="588"/>
      <c r="AE100" s="61"/>
      <c r="AF100" s="61"/>
      <c r="AG100" s="61"/>
      <c r="AH100" s="61"/>
      <c r="AI100" s="61"/>
      <c r="AJ100" s="61"/>
    </row>
    <row r="101" spans="1:36" ht="13.95" customHeight="1">
      <c r="A101" s="587"/>
      <c r="B101" s="587"/>
      <c r="C101" s="586"/>
      <c r="D101" s="586"/>
      <c r="E101" s="586"/>
      <c r="F101" s="586"/>
      <c r="G101" s="586"/>
      <c r="H101" s="590"/>
      <c r="I101" s="590"/>
      <c r="J101" s="590"/>
      <c r="K101" s="590"/>
      <c r="L101" s="590"/>
      <c r="M101" s="590"/>
      <c r="N101" s="590"/>
      <c r="O101" s="590"/>
      <c r="P101" s="590"/>
      <c r="Q101" s="590"/>
      <c r="R101" s="590"/>
      <c r="S101" s="590"/>
      <c r="T101" s="588"/>
      <c r="U101" s="588"/>
      <c r="V101" s="588"/>
      <c r="W101" s="588"/>
      <c r="X101" s="588"/>
      <c r="Y101" s="588"/>
      <c r="Z101" s="588"/>
      <c r="AA101" s="588"/>
      <c r="AB101" s="588"/>
      <c r="AC101" s="588"/>
      <c r="AD101" s="588"/>
      <c r="AE101" s="61"/>
      <c r="AF101" s="61"/>
      <c r="AG101" s="61"/>
      <c r="AH101" s="61"/>
      <c r="AI101" s="61"/>
      <c r="AJ101" s="61"/>
    </row>
    <row r="102" spans="1:36" ht="13.95" customHeight="1">
      <c r="A102" s="587"/>
      <c r="B102" s="587"/>
      <c r="C102" s="586"/>
      <c r="D102" s="586"/>
      <c r="E102" s="586"/>
      <c r="F102" s="586"/>
      <c r="G102" s="586"/>
      <c r="H102" s="590"/>
      <c r="I102" s="590"/>
      <c r="J102" s="590"/>
      <c r="K102" s="590"/>
      <c r="L102" s="590"/>
      <c r="M102" s="590"/>
      <c r="N102" s="590"/>
      <c r="O102" s="590"/>
      <c r="P102" s="590"/>
      <c r="Q102" s="590"/>
      <c r="R102" s="590"/>
      <c r="S102" s="590"/>
      <c r="T102" s="588"/>
      <c r="U102" s="588"/>
      <c r="V102" s="588"/>
      <c r="W102" s="588"/>
      <c r="X102" s="588"/>
      <c r="Y102" s="588"/>
      <c r="Z102" s="588"/>
      <c r="AA102" s="588"/>
      <c r="AB102" s="588"/>
      <c r="AC102" s="588"/>
      <c r="AD102" s="588"/>
      <c r="AE102" s="61"/>
      <c r="AF102" s="61"/>
      <c r="AG102" s="61"/>
      <c r="AH102" s="61"/>
      <c r="AI102" s="61"/>
      <c r="AJ102" s="61"/>
    </row>
    <row r="103" spans="1:36" ht="13.95" customHeight="1">
      <c r="A103" s="587"/>
      <c r="B103" s="587"/>
      <c r="C103" s="586"/>
      <c r="D103" s="586"/>
      <c r="E103" s="586"/>
      <c r="F103" s="586"/>
      <c r="G103" s="586"/>
      <c r="H103" s="590"/>
      <c r="I103" s="590"/>
      <c r="J103" s="590"/>
      <c r="K103" s="590"/>
      <c r="L103" s="590"/>
      <c r="M103" s="590"/>
      <c r="N103" s="590"/>
      <c r="O103" s="590"/>
      <c r="P103" s="590"/>
      <c r="Q103" s="590"/>
      <c r="R103" s="590"/>
      <c r="S103" s="590"/>
      <c r="T103" s="588"/>
      <c r="U103" s="588"/>
      <c r="V103" s="588"/>
      <c r="W103" s="588"/>
      <c r="X103" s="588"/>
      <c r="Y103" s="588"/>
      <c r="Z103" s="588"/>
      <c r="AA103" s="588"/>
      <c r="AB103" s="588"/>
      <c r="AC103" s="588"/>
      <c r="AD103" s="588"/>
      <c r="AE103" s="61"/>
      <c r="AF103" s="61"/>
      <c r="AG103" s="61"/>
      <c r="AH103" s="61"/>
      <c r="AI103" s="61"/>
      <c r="AJ103" s="61"/>
    </row>
    <row r="104" spans="1:36" ht="13.95" customHeight="1">
      <c r="A104" s="587"/>
      <c r="B104" s="587"/>
      <c r="C104" s="586"/>
      <c r="D104" s="586"/>
      <c r="E104" s="586"/>
      <c r="F104" s="586"/>
      <c r="G104" s="586"/>
      <c r="H104" s="590"/>
      <c r="I104" s="590"/>
      <c r="J104" s="590"/>
      <c r="K104" s="590"/>
      <c r="L104" s="590"/>
      <c r="M104" s="590"/>
      <c r="N104" s="590"/>
      <c r="O104" s="590"/>
      <c r="P104" s="590"/>
      <c r="Q104" s="590"/>
      <c r="R104" s="590"/>
      <c r="S104" s="590"/>
      <c r="T104" s="588"/>
      <c r="U104" s="588"/>
      <c r="V104" s="588"/>
      <c r="W104" s="588"/>
      <c r="X104" s="588"/>
      <c r="Y104" s="588"/>
      <c r="Z104" s="588"/>
      <c r="AA104" s="588"/>
      <c r="AB104" s="588"/>
      <c r="AC104" s="588"/>
      <c r="AD104" s="588"/>
      <c r="AE104" s="61"/>
      <c r="AF104" s="61"/>
      <c r="AG104" s="61"/>
      <c r="AH104" s="61"/>
      <c r="AI104" s="61"/>
      <c r="AJ104" s="61"/>
    </row>
    <row r="105" spans="1:36" ht="13.95" customHeight="1">
      <c r="A105" s="587"/>
      <c r="B105" s="587"/>
      <c r="C105" s="586"/>
      <c r="D105" s="586"/>
      <c r="E105" s="586"/>
      <c r="F105" s="586"/>
      <c r="G105" s="586"/>
      <c r="H105" s="590"/>
      <c r="I105" s="590"/>
      <c r="J105" s="590"/>
      <c r="K105" s="590"/>
      <c r="L105" s="590"/>
      <c r="M105" s="590"/>
      <c r="N105" s="590"/>
      <c r="O105" s="590"/>
      <c r="P105" s="590"/>
      <c r="Q105" s="590"/>
      <c r="R105" s="590"/>
      <c r="S105" s="590"/>
      <c r="T105" s="588"/>
      <c r="U105" s="588"/>
      <c r="V105" s="588"/>
      <c r="W105" s="588"/>
      <c r="X105" s="588"/>
      <c r="Y105" s="588"/>
      <c r="Z105" s="588"/>
      <c r="AA105" s="588"/>
      <c r="AB105" s="588"/>
      <c r="AC105" s="588"/>
      <c r="AD105" s="588"/>
      <c r="AE105" s="61"/>
      <c r="AF105" s="61"/>
      <c r="AG105" s="61"/>
      <c r="AH105" s="61"/>
      <c r="AI105" s="61"/>
      <c r="AJ105" s="61"/>
    </row>
    <row r="106" spans="1:36" ht="13.95" customHeight="1">
      <c r="A106" s="587"/>
      <c r="B106" s="587"/>
      <c r="C106" s="586"/>
      <c r="D106" s="586"/>
      <c r="E106" s="586"/>
      <c r="F106" s="586"/>
      <c r="G106" s="586"/>
      <c r="H106" s="590"/>
      <c r="I106" s="590"/>
      <c r="J106" s="590"/>
      <c r="K106" s="590"/>
      <c r="L106" s="590"/>
      <c r="M106" s="590"/>
      <c r="N106" s="590"/>
      <c r="O106" s="590"/>
      <c r="P106" s="590"/>
      <c r="Q106" s="590"/>
      <c r="R106" s="590"/>
      <c r="S106" s="590"/>
      <c r="T106" s="588"/>
      <c r="U106" s="588"/>
      <c r="V106" s="588"/>
      <c r="W106" s="588"/>
      <c r="X106" s="588"/>
      <c r="Y106" s="588"/>
      <c r="Z106" s="588"/>
      <c r="AA106" s="588"/>
      <c r="AB106" s="588"/>
      <c r="AC106" s="588"/>
      <c r="AD106" s="588"/>
      <c r="AE106" s="61"/>
      <c r="AF106" s="61"/>
      <c r="AG106" s="61"/>
      <c r="AH106" s="61"/>
      <c r="AI106" s="61"/>
      <c r="AJ106" s="61"/>
    </row>
    <row r="107" spans="1:36" ht="13.95" customHeight="1">
      <c r="A107" s="587"/>
      <c r="B107" s="587"/>
      <c r="C107" s="586"/>
      <c r="D107" s="586"/>
      <c r="E107" s="586"/>
      <c r="F107" s="586"/>
      <c r="G107" s="586"/>
      <c r="H107" s="590"/>
      <c r="I107" s="590"/>
      <c r="J107" s="590"/>
      <c r="K107" s="590"/>
      <c r="L107" s="590"/>
      <c r="M107" s="590"/>
      <c r="N107" s="590"/>
      <c r="O107" s="590"/>
      <c r="P107" s="590"/>
      <c r="Q107" s="590"/>
      <c r="R107" s="590"/>
      <c r="S107" s="590"/>
      <c r="T107" s="588"/>
      <c r="U107" s="588"/>
      <c r="V107" s="588"/>
      <c r="W107" s="588"/>
      <c r="X107" s="588"/>
      <c r="Y107" s="588"/>
      <c r="Z107" s="588"/>
      <c r="AA107" s="588"/>
      <c r="AB107" s="588"/>
      <c r="AC107" s="588"/>
      <c r="AD107" s="588"/>
      <c r="AE107" s="61"/>
      <c r="AF107" s="61"/>
      <c r="AG107" s="61"/>
      <c r="AH107" s="61"/>
      <c r="AI107" s="61"/>
      <c r="AJ107" s="61"/>
    </row>
    <row r="108" spans="1:36" ht="13.95" customHeight="1">
      <c r="A108" s="587"/>
      <c r="B108" s="587"/>
      <c r="C108" s="586"/>
      <c r="D108" s="586"/>
      <c r="E108" s="586"/>
      <c r="F108" s="586"/>
      <c r="G108" s="586"/>
      <c r="H108" s="590"/>
      <c r="I108" s="590"/>
      <c r="J108" s="590"/>
      <c r="K108" s="590"/>
      <c r="L108" s="590"/>
      <c r="M108" s="590"/>
      <c r="N108" s="590"/>
      <c r="O108" s="590"/>
      <c r="P108" s="590"/>
      <c r="Q108" s="590"/>
      <c r="R108" s="590"/>
      <c r="S108" s="590"/>
      <c r="T108" s="588"/>
      <c r="U108" s="588"/>
      <c r="V108" s="588"/>
      <c r="W108" s="588"/>
      <c r="X108" s="588"/>
      <c r="Y108" s="588"/>
      <c r="Z108" s="588"/>
      <c r="AA108" s="588"/>
      <c r="AB108" s="588"/>
      <c r="AC108" s="588"/>
      <c r="AD108" s="588"/>
      <c r="AE108" s="61"/>
      <c r="AF108" s="61"/>
      <c r="AG108" s="61"/>
      <c r="AH108" s="61"/>
      <c r="AI108" s="61"/>
      <c r="AJ108" s="61"/>
    </row>
    <row r="109" spans="1:36" ht="13.95" customHeight="1">
      <c r="A109" s="587"/>
      <c r="B109" s="587"/>
      <c r="C109" s="586"/>
      <c r="D109" s="586"/>
      <c r="E109" s="586"/>
      <c r="F109" s="586"/>
      <c r="G109" s="586"/>
      <c r="H109" s="590"/>
      <c r="I109" s="590"/>
      <c r="J109" s="590"/>
      <c r="K109" s="590"/>
      <c r="L109" s="590"/>
      <c r="M109" s="590"/>
      <c r="N109" s="590"/>
      <c r="O109" s="590"/>
      <c r="P109" s="590"/>
      <c r="Q109" s="590"/>
      <c r="R109" s="590"/>
      <c r="S109" s="590"/>
      <c r="T109" s="588"/>
      <c r="U109" s="588"/>
      <c r="V109" s="588"/>
      <c r="W109" s="588"/>
      <c r="X109" s="588"/>
      <c r="Y109" s="588"/>
      <c r="Z109" s="588"/>
      <c r="AA109" s="588"/>
      <c r="AB109" s="588"/>
      <c r="AC109" s="588"/>
      <c r="AD109" s="588"/>
      <c r="AE109" s="61"/>
      <c r="AF109" s="61"/>
      <c r="AG109" s="61"/>
      <c r="AH109" s="61"/>
      <c r="AI109" s="61"/>
      <c r="AJ109" s="61"/>
    </row>
    <row r="110" spans="1:36" ht="13.95" customHeight="1">
      <c r="A110" s="587"/>
      <c r="B110" s="587"/>
      <c r="C110" s="586"/>
      <c r="D110" s="586"/>
      <c r="E110" s="586"/>
      <c r="F110" s="586"/>
      <c r="G110" s="586"/>
      <c r="H110" s="590"/>
      <c r="I110" s="590"/>
      <c r="J110" s="590"/>
      <c r="K110" s="590"/>
      <c r="L110" s="590"/>
      <c r="M110" s="590"/>
      <c r="N110" s="590"/>
      <c r="O110" s="590"/>
      <c r="P110" s="590"/>
      <c r="Q110" s="590"/>
      <c r="R110" s="590"/>
      <c r="S110" s="590"/>
      <c r="T110" s="588"/>
      <c r="U110" s="588"/>
      <c r="V110" s="588"/>
      <c r="W110" s="588"/>
      <c r="X110" s="588"/>
      <c r="Y110" s="588"/>
      <c r="Z110" s="588"/>
      <c r="AA110" s="588"/>
      <c r="AB110" s="588"/>
      <c r="AC110" s="588"/>
      <c r="AD110" s="588"/>
      <c r="AE110" s="61"/>
      <c r="AF110" s="61"/>
      <c r="AG110" s="61"/>
      <c r="AH110" s="61"/>
      <c r="AI110" s="61"/>
      <c r="AJ110" s="61"/>
    </row>
    <row r="111" spans="1:36" ht="13.95" customHeight="1">
      <c r="A111" s="587"/>
      <c r="B111" s="587"/>
      <c r="C111" s="586"/>
      <c r="D111" s="586"/>
      <c r="E111" s="586"/>
      <c r="F111" s="586"/>
      <c r="G111" s="586"/>
      <c r="H111" s="590"/>
      <c r="I111" s="590"/>
      <c r="J111" s="590"/>
      <c r="K111" s="590"/>
      <c r="L111" s="590"/>
      <c r="M111" s="590"/>
      <c r="N111" s="590"/>
      <c r="O111" s="590"/>
      <c r="P111" s="590"/>
      <c r="Q111" s="590"/>
      <c r="R111" s="590"/>
      <c r="S111" s="590"/>
      <c r="T111" s="588"/>
      <c r="U111" s="588"/>
      <c r="V111" s="588"/>
      <c r="W111" s="588"/>
      <c r="X111" s="588"/>
      <c r="Y111" s="588"/>
      <c r="Z111" s="588"/>
      <c r="AA111" s="588"/>
      <c r="AB111" s="588"/>
      <c r="AC111" s="588"/>
      <c r="AD111" s="588"/>
      <c r="AE111" s="61"/>
      <c r="AF111" s="61"/>
      <c r="AG111" s="61"/>
      <c r="AH111" s="61"/>
      <c r="AI111" s="61"/>
      <c r="AJ111" s="61"/>
    </row>
    <row r="112" spans="1:36" ht="13.95" customHeight="1">
      <c r="A112" s="587"/>
      <c r="B112" s="587"/>
      <c r="C112" s="586"/>
      <c r="D112" s="586"/>
      <c r="E112" s="586"/>
      <c r="F112" s="586"/>
      <c r="G112" s="586"/>
      <c r="H112" s="590"/>
      <c r="I112" s="590"/>
      <c r="J112" s="590"/>
      <c r="K112" s="590"/>
      <c r="L112" s="590"/>
      <c r="M112" s="590"/>
      <c r="N112" s="590"/>
      <c r="O112" s="590"/>
      <c r="P112" s="590"/>
      <c r="Q112" s="590"/>
      <c r="R112" s="590"/>
      <c r="S112" s="590"/>
      <c r="T112" s="588"/>
      <c r="U112" s="588"/>
      <c r="V112" s="588"/>
      <c r="W112" s="588"/>
      <c r="X112" s="588"/>
      <c r="Y112" s="588"/>
      <c r="Z112" s="588"/>
      <c r="AA112" s="588"/>
      <c r="AB112" s="588"/>
      <c r="AC112" s="588"/>
      <c r="AD112" s="588"/>
      <c r="AE112" s="61"/>
      <c r="AF112" s="61"/>
      <c r="AG112" s="61"/>
      <c r="AH112" s="61"/>
      <c r="AI112" s="61"/>
      <c r="AJ112" s="61"/>
    </row>
    <row r="113" spans="1:36">
      <c r="A113" s="587"/>
      <c r="B113" s="587"/>
      <c r="C113" s="586"/>
      <c r="D113" s="586"/>
      <c r="E113" s="586"/>
      <c r="F113" s="586"/>
      <c r="G113" s="586"/>
      <c r="H113" s="590"/>
      <c r="I113" s="590"/>
      <c r="J113" s="590"/>
      <c r="K113" s="590"/>
      <c r="L113" s="590"/>
      <c r="M113" s="590"/>
      <c r="N113" s="590"/>
      <c r="O113" s="590"/>
      <c r="P113" s="590"/>
      <c r="Q113" s="590"/>
      <c r="R113" s="590"/>
      <c r="S113" s="590"/>
      <c r="T113" s="588"/>
      <c r="U113" s="588"/>
      <c r="V113" s="588"/>
      <c r="W113" s="588"/>
      <c r="X113" s="588"/>
      <c r="Y113" s="588"/>
      <c r="Z113" s="588"/>
      <c r="AA113" s="588"/>
      <c r="AB113" s="588"/>
      <c r="AC113" s="588"/>
      <c r="AD113" s="588"/>
      <c r="AE113" s="61"/>
      <c r="AF113" s="61"/>
      <c r="AG113" s="61"/>
      <c r="AH113" s="61"/>
      <c r="AI113" s="61"/>
      <c r="AJ113" s="61"/>
    </row>
    <row r="114" spans="1:36">
      <c r="A114" s="587"/>
      <c r="B114" s="587"/>
      <c r="C114" s="586"/>
      <c r="D114" s="586"/>
      <c r="E114" s="586"/>
      <c r="F114" s="586"/>
      <c r="G114" s="586"/>
      <c r="H114" s="590"/>
      <c r="I114" s="590"/>
      <c r="J114" s="590"/>
      <c r="K114" s="590"/>
      <c r="L114" s="590"/>
      <c r="M114" s="590"/>
      <c r="N114" s="590"/>
      <c r="O114" s="590"/>
      <c r="P114" s="590"/>
      <c r="Q114" s="590"/>
      <c r="R114" s="590"/>
      <c r="S114" s="590"/>
      <c r="T114" s="588"/>
      <c r="U114" s="588"/>
      <c r="V114" s="588"/>
      <c r="W114" s="588"/>
      <c r="X114" s="588"/>
      <c r="Y114" s="588"/>
      <c r="Z114" s="588"/>
      <c r="AA114" s="588"/>
      <c r="AB114" s="588"/>
      <c r="AC114" s="588"/>
      <c r="AD114" s="588"/>
      <c r="AE114" s="61"/>
      <c r="AF114" s="61"/>
      <c r="AG114" s="61"/>
      <c r="AH114" s="61"/>
      <c r="AI114" s="61"/>
      <c r="AJ114" s="61"/>
    </row>
    <row r="115" spans="1:36">
      <c r="A115" s="587"/>
      <c r="B115" s="587"/>
      <c r="C115" s="586"/>
      <c r="D115" s="586"/>
      <c r="E115" s="586"/>
      <c r="F115" s="586"/>
      <c r="G115" s="58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u2Zbn35RidfpcfRhnoGTLYnjC2ZMT1vtYYZrxUV7I90hacj+vkWgAASByZpZrGwph+81zzo9Hd46uigYAiYEAA==" saltValue="BqS3gpALGqZZqDuyQgnqpw==" spinCount="100000" sheet="1" autoFilter="0"/>
  <mergeCells count="260">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AK57:AU57"/>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Z128"/>
  <sheetViews>
    <sheetView view="pageBreakPreview" zoomScaleNormal="91" zoomScaleSheetLayoutView="100" workbookViewId="0">
      <selection activeCell="AH18" sqref="AH18:AI18"/>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2" width="9" hidden="1" customWidth="1"/>
    <col min="53" max="55" width="9" customWidth="1"/>
  </cols>
  <sheetData>
    <row r="1" spans="1:47" ht="27" customHeight="1" thickBot="1">
      <c r="A1" s="37" t="s">
        <v>2429</v>
      </c>
      <c r="B1" s="38"/>
      <c r="C1" s="38"/>
      <c r="D1" s="38"/>
      <c r="E1" s="38"/>
      <c r="F1" s="38"/>
      <c r="G1" s="38"/>
      <c r="H1" s="38"/>
      <c r="I1" s="38"/>
      <c r="J1" s="38"/>
      <c r="K1" s="38"/>
      <c r="L1" s="38"/>
      <c r="M1" s="38"/>
      <c r="N1" s="38"/>
      <c r="O1" s="38"/>
      <c r="P1" s="38"/>
      <c r="Q1" s="38"/>
      <c r="R1" s="38"/>
      <c r="S1" s="38"/>
      <c r="T1" s="38"/>
      <c r="U1" s="38"/>
      <c r="V1" s="38"/>
      <c r="W1" s="33"/>
      <c r="X1" s="33"/>
      <c r="Y1" s="33"/>
      <c r="Z1" s="33"/>
      <c r="AA1" s="33"/>
      <c r="AB1" s="654" t="s">
        <v>26</v>
      </c>
      <c r="AC1" s="655"/>
      <c r="AD1" s="655"/>
      <c r="AE1" s="654" t="str">
        <f>IF(基本情報入力シート!C13&lt;&gt;"", 基本情報入力シート!C13, "")</f>
        <v>山形県</v>
      </c>
      <c r="AF1" s="655"/>
      <c r="AG1" s="655"/>
      <c r="AH1" s="655"/>
      <c r="AI1" s="656"/>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86" t="s">
        <v>4</v>
      </c>
      <c r="B3" s="687"/>
      <c r="C3" s="687"/>
      <c r="D3" s="687"/>
      <c r="E3" s="687"/>
      <c r="F3" s="688"/>
      <c r="G3" s="675" t="str">
        <f>IF(基本情報入力シート!L17="","",基本情報入力シート!L17)</f>
        <v/>
      </c>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50"/>
    </row>
    <row r="4" spans="1:47" s="23" customFormat="1" ht="13.5" customHeight="1">
      <c r="A4" s="689" t="s">
        <v>28</v>
      </c>
      <c r="B4" s="690"/>
      <c r="C4" s="690"/>
      <c r="D4" s="690"/>
      <c r="E4" s="690"/>
      <c r="F4" s="691"/>
      <c r="G4" s="677" t="str">
        <f>IF(基本情報入力シート!L18="","",基本情報入力シート!L18)</f>
        <v/>
      </c>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50"/>
    </row>
    <row r="5" spans="1:47" s="23" customFormat="1" ht="14.25" customHeight="1">
      <c r="A5" s="668" t="s">
        <v>29</v>
      </c>
      <c r="B5" s="669"/>
      <c r="C5" s="669"/>
      <c r="D5" s="669"/>
      <c r="E5" s="669"/>
      <c r="F5" s="670"/>
      <c r="G5" s="55" t="s">
        <v>7</v>
      </c>
      <c r="H5" s="671" t="str">
        <f>IF(基本情報入力シート!AN20="－","",基本情報入力シート!AN20)</f>
        <v>-</v>
      </c>
      <c r="I5" s="671"/>
      <c r="J5" s="671"/>
      <c r="K5" s="671"/>
      <c r="L5" s="671"/>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32"/>
      <c r="B6" s="633"/>
      <c r="C6" s="633"/>
      <c r="D6" s="633"/>
      <c r="E6" s="633"/>
      <c r="F6" s="634"/>
      <c r="G6" s="679" t="str">
        <f>IF(基本情報入力シート!L20="","",基本情報入力シート!L20)</f>
        <v/>
      </c>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50"/>
    </row>
    <row r="7" spans="1:47" s="23" customFormat="1" ht="14.4" customHeight="1">
      <c r="A7" s="632"/>
      <c r="B7" s="633"/>
      <c r="C7" s="633"/>
      <c r="D7" s="633"/>
      <c r="E7" s="633"/>
      <c r="F7" s="634"/>
      <c r="G7" s="681" t="str">
        <f>IF(基本情報入力シート!L21="","",基本情報入力シート!L21)</f>
        <v/>
      </c>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50"/>
    </row>
    <row r="8" spans="1:47" s="23" customFormat="1" ht="11.4" customHeight="1">
      <c r="A8" s="672" t="s">
        <v>4</v>
      </c>
      <c r="B8" s="673"/>
      <c r="C8" s="673"/>
      <c r="D8" s="673"/>
      <c r="E8" s="673"/>
      <c r="F8" s="674"/>
      <c r="G8" s="695" t="str">
        <f>IF(基本情報入力シート!L25="","",基本情報入力シート!L25)</f>
        <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0"/>
    </row>
    <row r="9" spans="1:47" s="23" customFormat="1" ht="13.5" customHeight="1">
      <c r="A9" s="632" t="s">
        <v>30</v>
      </c>
      <c r="B9" s="633"/>
      <c r="C9" s="633"/>
      <c r="D9" s="633"/>
      <c r="E9" s="633"/>
      <c r="F9" s="634"/>
      <c r="G9" s="623" t="str">
        <f>IF(基本情報入力シート!L26="","",基本情報入力シート!L26)</f>
        <v/>
      </c>
      <c r="H9" s="624"/>
      <c r="I9" s="624"/>
      <c r="J9" s="624"/>
      <c r="K9" s="624"/>
      <c r="L9" s="624"/>
      <c r="M9" s="624"/>
      <c r="N9" s="624"/>
      <c r="O9" s="624"/>
      <c r="P9" s="624"/>
      <c r="Q9" s="624"/>
      <c r="R9" s="624"/>
      <c r="S9" s="624"/>
      <c r="T9" s="624"/>
      <c r="U9" s="624"/>
      <c r="V9" s="624"/>
      <c r="W9" s="624"/>
      <c r="X9" s="624"/>
      <c r="Y9" s="624"/>
      <c r="Z9" s="624"/>
      <c r="AA9" s="624"/>
      <c r="AB9" s="624"/>
      <c r="AC9" s="624"/>
      <c r="AD9" s="624"/>
      <c r="AE9" s="624"/>
      <c r="AF9" s="624"/>
      <c r="AG9" s="624"/>
      <c r="AH9" s="624"/>
      <c r="AI9" s="624"/>
      <c r="AJ9" s="50"/>
    </row>
    <row r="10" spans="1:47" s="23" customFormat="1">
      <c r="A10" s="635" t="s">
        <v>31</v>
      </c>
      <c r="B10" s="635"/>
      <c r="C10" s="635"/>
      <c r="D10" s="635"/>
      <c r="E10" s="635"/>
      <c r="F10" s="635"/>
      <c r="G10" s="636" t="s">
        <v>16</v>
      </c>
      <c r="H10" s="637"/>
      <c r="I10" s="637"/>
      <c r="J10" s="637"/>
      <c r="K10" s="692" t="str">
        <f>IF(基本情報入力シート!L27="","",基本情報入力シート!L27)</f>
        <v/>
      </c>
      <c r="L10" s="693"/>
      <c r="M10" s="693"/>
      <c r="N10" s="693"/>
      <c r="O10" s="693"/>
      <c r="P10" s="693"/>
      <c r="Q10" s="693"/>
      <c r="R10" s="693"/>
      <c r="S10" s="693"/>
      <c r="T10" s="694"/>
      <c r="U10" s="683" t="s">
        <v>17</v>
      </c>
      <c r="V10" s="684"/>
      <c r="W10" s="684"/>
      <c r="X10" s="685"/>
      <c r="Y10" s="692" t="str">
        <f>IF(基本情報入力シート!L28="","",基本情報入力シート!L28)</f>
        <v/>
      </c>
      <c r="Z10" s="693"/>
      <c r="AA10" s="693"/>
      <c r="AB10" s="693"/>
      <c r="AC10" s="693"/>
      <c r="AD10" s="693"/>
      <c r="AE10" s="693"/>
      <c r="AF10" s="693"/>
      <c r="AG10" s="693"/>
      <c r="AH10" s="693"/>
      <c r="AI10" s="693"/>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697" t="s">
        <v>1910</v>
      </c>
      <c r="C13" s="697"/>
      <c r="D13" s="697"/>
      <c r="E13" s="697"/>
      <c r="F13" s="697"/>
      <c r="G13" s="697"/>
      <c r="H13" s="697"/>
      <c r="I13" s="697"/>
      <c r="J13" s="697"/>
      <c r="K13" s="697"/>
      <c r="L13" s="697"/>
      <c r="M13" s="697"/>
      <c r="N13" s="697"/>
      <c r="O13" s="697"/>
      <c r="P13" s="697"/>
      <c r="Q13" s="697"/>
      <c r="R13" s="697"/>
      <c r="S13" s="697"/>
      <c r="T13" s="697"/>
      <c r="U13" s="697"/>
      <c r="V13" s="697"/>
      <c r="W13" s="697"/>
      <c r="X13" s="697"/>
      <c r="Y13" s="697"/>
      <c r="Z13" s="697"/>
      <c r="AA13" s="697"/>
      <c r="AB13" s="697"/>
      <c r="AC13" s="697"/>
      <c r="AD13" s="697"/>
      <c r="AE13" s="697"/>
      <c r="AF13" s="697"/>
      <c r="AG13" s="697"/>
      <c r="AH13" s="697"/>
      <c r="AI13" s="697"/>
    </row>
    <row r="14" spans="1:47" ht="54.6" customHeight="1" thickBot="1">
      <c r="A14" s="190"/>
      <c r="B14" s="699" t="s">
        <v>2427</v>
      </c>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8"/>
      <c r="AH14" s="712" t="str">
        <f>IF(G4="","",IF(COUNTIF(基本情報入力シート!AN58:AN157,"加算対象外")=COUNTIFS('別紙様式2-3（個表） '!J15:J114,"&lt;&gt;",'別紙様式2-3（個表） '!AP15:AP114,"加算対象外"),"○","×"))</f>
        <v/>
      </c>
      <c r="AI14" s="564"/>
      <c r="AJ14" s="192"/>
      <c r="AK14" s="260"/>
      <c r="AR14" s="25"/>
    </row>
    <row r="15" spans="1:47" ht="26.4" customHeight="1">
      <c r="A15" s="33"/>
      <c r="B15" s="711" t="s">
        <v>2426</v>
      </c>
      <c r="C15" s="711"/>
      <c r="D15" s="711"/>
      <c r="E15" s="711"/>
      <c r="F15" s="711"/>
      <c r="G15" s="711"/>
      <c r="H15" s="711"/>
      <c r="I15" s="711"/>
      <c r="J15" s="711"/>
      <c r="K15" s="711"/>
      <c r="L15" s="711"/>
      <c r="M15" s="711"/>
      <c r="N15" s="711"/>
      <c r="O15" s="711"/>
      <c r="P15" s="711"/>
      <c r="Q15" s="711"/>
      <c r="R15" s="711"/>
      <c r="S15" s="711"/>
      <c r="T15" s="711"/>
      <c r="U15" s="711"/>
      <c r="V15" s="711"/>
      <c r="W15" s="711"/>
      <c r="X15" s="711"/>
      <c r="Y15" s="711"/>
      <c r="Z15" s="711"/>
      <c r="AA15" s="711"/>
      <c r="AB15" s="711"/>
      <c r="AC15" s="711"/>
      <c r="AD15" s="711"/>
      <c r="AE15" s="711"/>
      <c r="AF15" s="711"/>
      <c r="AG15" s="711"/>
      <c r="AH15" s="711"/>
      <c r="AI15" s="711"/>
      <c r="AJ15" s="211"/>
    </row>
    <row r="16" spans="1:47" ht="16.8"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00000000000003" customHeight="1" thickBot="1">
      <c r="A17" s="33"/>
      <c r="B17" s="705" t="s">
        <v>2428</v>
      </c>
      <c r="C17" s="658"/>
      <c r="D17" s="658"/>
      <c r="E17" s="658"/>
      <c r="F17" s="658"/>
      <c r="G17" s="658"/>
      <c r="H17" s="658"/>
      <c r="I17" s="658"/>
      <c r="J17" s="658"/>
      <c r="K17" s="658"/>
      <c r="L17" s="658"/>
      <c r="M17" s="658"/>
      <c r="N17" s="658"/>
      <c r="O17" s="658"/>
      <c r="P17" s="658"/>
      <c r="Q17" s="658"/>
      <c r="R17" s="658"/>
      <c r="S17" s="658"/>
      <c r="T17" s="658"/>
      <c r="U17" s="658"/>
      <c r="V17" s="658"/>
      <c r="W17" s="658"/>
      <c r="X17" s="658"/>
      <c r="Y17" s="658"/>
      <c r="Z17" s="658"/>
      <c r="AA17" s="658"/>
      <c r="AB17" s="658"/>
      <c r="AC17" s="658"/>
      <c r="AD17" s="658"/>
      <c r="AE17" s="658"/>
      <c r="AF17" s="658"/>
      <c r="AG17" s="658"/>
      <c r="AH17" s="563" t="str">
        <f>IF(OR(G7="",AW17="処遇改善加算の要件を選択していない"),"",IF(OR(AH18="✓",ISNUMBER(SEARCH("誓約",AH18))),"○","×"))</f>
        <v/>
      </c>
      <c r="AI17" s="564"/>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713"/>
      <c r="C18" s="707" t="s">
        <v>1951</v>
      </c>
      <c r="D18" s="707"/>
      <c r="E18" s="707"/>
      <c r="F18" s="707"/>
      <c r="G18" s="707"/>
      <c r="H18" s="707"/>
      <c r="I18" s="707"/>
      <c r="J18" s="707"/>
      <c r="K18" s="707"/>
      <c r="L18" s="707"/>
      <c r="M18" s="707"/>
      <c r="N18" s="707"/>
      <c r="O18" s="707"/>
      <c r="P18" s="707"/>
      <c r="Q18" s="707"/>
      <c r="R18" s="707"/>
      <c r="S18" s="707"/>
      <c r="T18" s="707"/>
      <c r="U18" s="707"/>
      <c r="V18" s="707"/>
      <c r="W18" s="707"/>
      <c r="X18" s="707"/>
      <c r="Y18" s="707"/>
      <c r="Z18" s="707"/>
      <c r="AA18" s="707"/>
      <c r="AB18" s="707"/>
      <c r="AC18" s="707"/>
      <c r="AD18" s="707"/>
      <c r="AE18" s="707"/>
      <c r="AF18" s="707"/>
      <c r="AG18" s="707"/>
      <c r="AH18" s="703"/>
      <c r="AI18" s="703"/>
      <c r="AJ18" s="211"/>
      <c r="AK18" s="33"/>
      <c r="AR18" s="25"/>
      <c r="AW18" s="46"/>
    </row>
    <row r="19" spans="1:49" ht="104.4" customHeight="1">
      <c r="A19" s="33"/>
      <c r="B19" s="714"/>
      <c r="C19" s="708" t="s">
        <v>2434</v>
      </c>
      <c r="D19" s="708"/>
      <c r="E19" s="708"/>
      <c r="F19" s="708"/>
      <c r="G19" s="708"/>
      <c r="H19" s="708"/>
      <c r="I19" s="708"/>
      <c r="J19" s="708"/>
      <c r="K19" s="708"/>
      <c r="L19" s="708"/>
      <c r="M19" s="708"/>
      <c r="N19" s="708"/>
      <c r="O19" s="708"/>
      <c r="P19" s="708"/>
      <c r="Q19" s="708"/>
      <c r="R19" s="708"/>
      <c r="S19" s="708"/>
      <c r="T19" s="708"/>
      <c r="U19" s="708"/>
      <c r="V19" s="708"/>
      <c r="W19" s="708"/>
      <c r="X19" s="708"/>
      <c r="Y19" s="708"/>
      <c r="Z19" s="708"/>
      <c r="AA19" s="708"/>
      <c r="AB19" s="708"/>
      <c r="AC19" s="708"/>
      <c r="AD19" s="708"/>
      <c r="AE19" s="708"/>
      <c r="AF19" s="708"/>
      <c r="AG19" s="708"/>
      <c r="AH19" s="709" t="str">
        <f>IF(G4="", "", IF(AND(AW21&gt;=1, AW25&gt;=1, AW29&gt;=1, AW33&gt;=1, OR(AW37&gt;=2,AW45=2), AW46&gt;=1), "○", "×"))</f>
        <v/>
      </c>
      <c r="AI19" s="709"/>
      <c r="AJ19" s="211"/>
      <c r="AK19" s="33"/>
      <c r="AR19" s="25"/>
    </row>
    <row r="20" spans="1:49" ht="18" customHeight="1">
      <c r="A20" s="33"/>
      <c r="B20" s="714"/>
      <c r="C20" s="710" t="s">
        <v>35</v>
      </c>
      <c r="D20" s="710"/>
      <c r="E20" s="710"/>
      <c r="F20" s="710" t="s">
        <v>36</v>
      </c>
      <c r="G20" s="710"/>
      <c r="H20" s="710"/>
      <c r="I20" s="710"/>
      <c r="J20" s="710"/>
      <c r="K20" s="710"/>
      <c r="L20" s="710"/>
      <c r="M20" s="710"/>
      <c r="N20" s="710"/>
      <c r="O20" s="710"/>
      <c r="P20" s="710"/>
      <c r="Q20" s="710"/>
      <c r="R20" s="710"/>
      <c r="S20" s="710"/>
      <c r="T20" s="710"/>
      <c r="U20" s="710"/>
      <c r="V20" s="710"/>
      <c r="W20" s="710"/>
      <c r="X20" s="710"/>
      <c r="Y20" s="710"/>
      <c r="Z20" s="710"/>
      <c r="AA20" s="710"/>
      <c r="AB20" s="710"/>
      <c r="AC20" s="710"/>
      <c r="AD20" s="710"/>
      <c r="AE20" s="710"/>
      <c r="AF20" s="710"/>
      <c r="AG20" s="710"/>
      <c r="AH20" s="710"/>
      <c r="AI20" s="710"/>
      <c r="AJ20" s="211"/>
      <c r="AL20" s="33"/>
      <c r="AM20" s="33"/>
      <c r="AN20" s="33"/>
      <c r="AR20" s="25"/>
      <c r="AV20" s="33"/>
    </row>
    <row r="21" spans="1:49" ht="19.95" customHeight="1">
      <c r="A21" s="33"/>
      <c r="B21" s="714"/>
      <c r="C21" s="549" t="s">
        <v>37</v>
      </c>
      <c r="D21" s="549"/>
      <c r="E21" s="549"/>
      <c r="F21" s="703"/>
      <c r="G21" s="703"/>
      <c r="H21" s="707" t="s">
        <v>38</v>
      </c>
      <c r="I21" s="707"/>
      <c r="J21" s="707"/>
      <c r="K21" s="707"/>
      <c r="L21" s="707"/>
      <c r="M21" s="707"/>
      <c r="N21" s="707"/>
      <c r="O21" s="707"/>
      <c r="P21" s="707"/>
      <c r="Q21" s="707"/>
      <c r="R21" s="707"/>
      <c r="S21" s="707"/>
      <c r="T21" s="707"/>
      <c r="U21" s="707"/>
      <c r="V21" s="707"/>
      <c r="W21" s="707"/>
      <c r="X21" s="707"/>
      <c r="Y21" s="707"/>
      <c r="Z21" s="707"/>
      <c r="AA21" s="707"/>
      <c r="AB21" s="707"/>
      <c r="AC21" s="707"/>
      <c r="AD21" s="707"/>
      <c r="AE21" s="707"/>
      <c r="AF21" s="707"/>
      <c r="AG21" s="707"/>
      <c r="AH21" s="707"/>
      <c r="AI21" s="707"/>
      <c r="AJ21" s="211"/>
      <c r="AL21" s="33"/>
      <c r="AM21" s="33"/>
      <c r="AN21" s="33"/>
      <c r="AR21" s="25"/>
      <c r="AW21" s="394">
        <f>COUNTIF(F21:G24,"✓")+COUNTIF(F21:G24,"誓約")</f>
        <v>0</v>
      </c>
    </row>
    <row r="22" spans="1:49" ht="19.95" customHeight="1">
      <c r="A22" s="33"/>
      <c r="B22" s="714"/>
      <c r="C22" s="549"/>
      <c r="D22" s="549"/>
      <c r="E22" s="549"/>
      <c r="F22" s="703"/>
      <c r="G22" s="703"/>
      <c r="H22" s="707" t="s">
        <v>39</v>
      </c>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211"/>
      <c r="AL22" s="33"/>
      <c r="AM22" s="33"/>
      <c r="AN22" s="33"/>
      <c r="AR22" s="25"/>
      <c r="AW22" s="394"/>
    </row>
    <row r="23" spans="1:49" ht="30" customHeight="1">
      <c r="A23" s="33"/>
      <c r="B23" s="714"/>
      <c r="C23" s="549"/>
      <c r="D23" s="549"/>
      <c r="E23" s="549"/>
      <c r="F23" s="703"/>
      <c r="G23" s="703"/>
      <c r="H23" s="707" t="s">
        <v>40</v>
      </c>
      <c r="I23" s="707"/>
      <c r="J23" s="707"/>
      <c r="K23" s="707"/>
      <c r="L23" s="707"/>
      <c r="M23" s="707"/>
      <c r="N23" s="707"/>
      <c r="O23" s="707"/>
      <c r="P23" s="707"/>
      <c r="Q23" s="707"/>
      <c r="R23" s="707"/>
      <c r="S23" s="707"/>
      <c r="T23" s="707"/>
      <c r="U23" s="707"/>
      <c r="V23" s="707"/>
      <c r="W23" s="707"/>
      <c r="X23" s="707"/>
      <c r="Y23" s="707"/>
      <c r="Z23" s="707"/>
      <c r="AA23" s="707"/>
      <c r="AB23" s="707"/>
      <c r="AC23" s="707"/>
      <c r="AD23" s="707"/>
      <c r="AE23" s="707"/>
      <c r="AF23" s="707"/>
      <c r="AG23" s="707"/>
      <c r="AH23" s="707"/>
      <c r="AI23" s="707"/>
      <c r="AJ23" s="211"/>
      <c r="AL23" s="33"/>
      <c r="AM23" s="33"/>
      <c r="AN23" s="33"/>
      <c r="AR23" s="25"/>
      <c r="AW23" s="394"/>
    </row>
    <row r="24" spans="1:49" ht="19.95" customHeight="1">
      <c r="A24" s="33"/>
      <c r="B24" s="714"/>
      <c r="C24" s="549"/>
      <c r="D24" s="549"/>
      <c r="E24" s="549"/>
      <c r="F24" s="703"/>
      <c r="G24" s="703"/>
      <c r="H24" s="707" t="s">
        <v>41</v>
      </c>
      <c r="I24" s="707"/>
      <c r="J24" s="707"/>
      <c r="K24" s="707"/>
      <c r="L24" s="707"/>
      <c r="M24" s="707"/>
      <c r="N24" s="707"/>
      <c r="O24" s="707"/>
      <c r="P24" s="707"/>
      <c r="Q24" s="707"/>
      <c r="R24" s="707"/>
      <c r="S24" s="707"/>
      <c r="T24" s="707"/>
      <c r="U24" s="707"/>
      <c r="V24" s="707"/>
      <c r="W24" s="707"/>
      <c r="X24" s="707"/>
      <c r="Y24" s="707"/>
      <c r="Z24" s="707"/>
      <c r="AA24" s="707"/>
      <c r="AB24" s="707"/>
      <c r="AC24" s="707"/>
      <c r="AD24" s="707"/>
      <c r="AE24" s="707"/>
      <c r="AF24" s="707"/>
      <c r="AG24" s="707"/>
      <c r="AH24" s="707"/>
      <c r="AI24" s="707"/>
      <c r="AJ24" s="211"/>
      <c r="AL24" s="33"/>
      <c r="AM24" s="33"/>
      <c r="AN24" s="33"/>
      <c r="AR24" s="25"/>
      <c r="AW24" s="394"/>
    </row>
    <row r="25" spans="1:49" ht="38.4" customHeight="1">
      <c r="A25" s="33"/>
      <c r="B25" s="714"/>
      <c r="C25" s="549" t="s">
        <v>42</v>
      </c>
      <c r="D25" s="549"/>
      <c r="E25" s="549"/>
      <c r="F25" s="703"/>
      <c r="G25" s="703"/>
      <c r="H25" s="707" t="s">
        <v>43</v>
      </c>
      <c r="I25" s="707"/>
      <c r="J25" s="707"/>
      <c r="K25" s="707"/>
      <c r="L25" s="707"/>
      <c r="M25" s="707"/>
      <c r="N25" s="707"/>
      <c r="O25" s="707"/>
      <c r="P25" s="707"/>
      <c r="Q25" s="707"/>
      <c r="R25" s="707"/>
      <c r="S25" s="707"/>
      <c r="T25" s="707"/>
      <c r="U25" s="707"/>
      <c r="V25" s="707"/>
      <c r="W25" s="707"/>
      <c r="X25" s="707"/>
      <c r="Y25" s="707"/>
      <c r="Z25" s="707"/>
      <c r="AA25" s="707"/>
      <c r="AB25" s="707"/>
      <c r="AC25" s="707"/>
      <c r="AD25" s="707"/>
      <c r="AE25" s="707"/>
      <c r="AF25" s="707"/>
      <c r="AG25" s="707"/>
      <c r="AH25" s="707"/>
      <c r="AI25" s="707"/>
      <c r="AJ25" s="211"/>
      <c r="AL25" s="33"/>
      <c r="AM25" s="33"/>
      <c r="AN25" s="33"/>
      <c r="AR25" s="25"/>
      <c r="AW25" s="394">
        <f>COUNTIF(F25:G28,"✓")+COUNTIF(F25:G28,"誓約")</f>
        <v>0</v>
      </c>
    </row>
    <row r="26" spans="1:49" ht="19.95" customHeight="1">
      <c r="A26" s="33"/>
      <c r="B26" s="714"/>
      <c r="C26" s="549"/>
      <c r="D26" s="549"/>
      <c r="E26" s="549"/>
      <c r="F26" s="703"/>
      <c r="G26" s="703"/>
      <c r="H26" s="707" t="s">
        <v>44</v>
      </c>
      <c r="I26" s="707"/>
      <c r="J26" s="707"/>
      <c r="K26" s="707"/>
      <c r="L26" s="707"/>
      <c r="M26" s="707"/>
      <c r="N26" s="707"/>
      <c r="O26" s="707"/>
      <c r="P26" s="707"/>
      <c r="Q26" s="707"/>
      <c r="R26" s="707"/>
      <c r="S26" s="707"/>
      <c r="T26" s="707"/>
      <c r="U26" s="707"/>
      <c r="V26" s="707"/>
      <c r="W26" s="707"/>
      <c r="X26" s="707"/>
      <c r="Y26" s="707"/>
      <c r="Z26" s="707"/>
      <c r="AA26" s="707"/>
      <c r="AB26" s="707"/>
      <c r="AC26" s="707"/>
      <c r="AD26" s="707"/>
      <c r="AE26" s="707"/>
      <c r="AF26" s="707"/>
      <c r="AG26" s="707"/>
      <c r="AH26" s="707"/>
      <c r="AI26" s="707"/>
      <c r="AJ26" s="211"/>
      <c r="AL26" s="33"/>
      <c r="AM26" s="33"/>
      <c r="AN26" s="33"/>
      <c r="AR26" s="25"/>
      <c r="AW26" s="394"/>
    </row>
    <row r="27" spans="1:49" ht="19.95" customHeight="1">
      <c r="A27" s="33"/>
      <c r="B27" s="714"/>
      <c r="C27" s="549"/>
      <c r="D27" s="549"/>
      <c r="E27" s="549"/>
      <c r="F27" s="703"/>
      <c r="G27" s="703"/>
      <c r="H27" s="707" t="s">
        <v>45</v>
      </c>
      <c r="I27" s="707"/>
      <c r="J27" s="707"/>
      <c r="K27" s="707"/>
      <c r="L27" s="707"/>
      <c r="M27" s="707"/>
      <c r="N27" s="707"/>
      <c r="O27" s="707"/>
      <c r="P27" s="707"/>
      <c r="Q27" s="707"/>
      <c r="R27" s="707"/>
      <c r="S27" s="707"/>
      <c r="T27" s="707"/>
      <c r="U27" s="707"/>
      <c r="V27" s="707"/>
      <c r="W27" s="707"/>
      <c r="X27" s="707"/>
      <c r="Y27" s="707"/>
      <c r="Z27" s="707"/>
      <c r="AA27" s="707"/>
      <c r="AB27" s="707"/>
      <c r="AC27" s="707"/>
      <c r="AD27" s="707"/>
      <c r="AE27" s="707"/>
      <c r="AF27" s="707"/>
      <c r="AG27" s="707"/>
      <c r="AH27" s="707"/>
      <c r="AI27" s="707"/>
      <c r="AJ27" s="211"/>
      <c r="AL27" s="33"/>
      <c r="AM27" s="33"/>
      <c r="AN27" s="33"/>
      <c r="AR27" s="25"/>
      <c r="AW27" s="394"/>
    </row>
    <row r="28" spans="1:49" ht="19.95" customHeight="1">
      <c r="A28" s="33"/>
      <c r="B28" s="714"/>
      <c r="C28" s="549"/>
      <c r="D28" s="549"/>
      <c r="E28" s="549"/>
      <c r="F28" s="703"/>
      <c r="G28" s="703"/>
      <c r="H28" s="707" t="s">
        <v>46</v>
      </c>
      <c r="I28" s="707"/>
      <c r="J28" s="707"/>
      <c r="K28" s="707"/>
      <c r="L28" s="707"/>
      <c r="M28" s="707"/>
      <c r="N28" s="707"/>
      <c r="O28" s="707"/>
      <c r="P28" s="707"/>
      <c r="Q28" s="707"/>
      <c r="R28" s="707"/>
      <c r="S28" s="707"/>
      <c r="T28" s="707"/>
      <c r="U28" s="707"/>
      <c r="V28" s="707"/>
      <c r="W28" s="707"/>
      <c r="X28" s="707"/>
      <c r="Y28" s="707"/>
      <c r="Z28" s="707"/>
      <c r="AA28" s="707"/>
      <c r="AB28" s="707"/>
      <c r="AC28" s="707"/>
      <c r="AD28" s="707"/>
      <c r="AE28" s="707"/>
      <c r="AF28" s="707"/>
      <c r="AG28" s="707"/>
      <c r="AH28" s="707"/>
      <c r="AI28" s="707"/>
      <c r="AJ28" s="211"/>
      <c r="AL28" s="33"/>
      <c r="AM28" s="33"/>
      <c r="AN28" s="33"/>
      <c r="AR28" s="25"/>
      <c r="AW28" s="394"/>
    </row>
    <row r="29" spans="1:49" ht="19.95" customHeight="1">
      <c r="A29" s="33"/>
      <c r="B29" s="714"/>
      <c r="C29" s="549" t="s">
        <v>47</v>
      </c>
      <c r="D29" s="549"/>
      <c r="E29" s="549"/>
      <c r="F29" s="703"/>
      <c r="G29" s="703"/>
      <c r="H29" s="707" t="s">
        <v>48</v>
      </c>
      <c r="I29" s="707"/>
      <c r="J29" s="707"/>
      <c r="K29" s="707"/>
      <c r="L29" s="707"/>
      <c r="M29" s="707"/>
      <c r="N29" s="707"/>
      <c r="O29" s="707"/>
      <c r="P29" s="707"/>
      <c r="Q29" s="707"/>
      <c r="R29" s="707"/>
      <c r="S29" s="707"/>
      <c r="T29" s="707"/>
      <c r="U29" s="707"/>
      <c r="V29" s="707"/>
      <c r="W29" s="707"/>
      <c r="X29" s="707"/>
      <c r="Y29" s="707"/>
      <c r="Z29" s="707"/>
      <c r="AA29" s="707"/>
      <c r="AB29" s="707"/>
      <c r="AC29" s="707"/>
      <c r="AD29" s="707"/>
      <c r="AE29" s="707"/>
      <c r="AF29" s="707"/>
      <c r="AG29" s="707"/>
      <c r="AH29" s="707"/>
      <c r="AI29" s="707"/>
      <c r="AJ29" s="211"/>
      <c r="AL29" s="33"/>
      <c r="AM29" s="33"/>
      <c r="AN29" s="33"/>
      <c r="AR29" s="25"/>
      <c r="AW29" s="394">
        <f>COUNTIF(F29:G32,"✓")+COUNTIF(F29:G32,"誓約")</f>
        <v>0</v>
      </c>
    </row>
    <row r="30" spans="1:49" ht="30.6" customHeight="1">
      <c r="A30" s="33"/>
      <c r="B30" s="714"/>
      <c r="C30" s="549"/>
      <c r="D30" s="549"/>
      <c r="E30" s="549"/>
      <c r="F30" s="703"/>
      <c r="G30" s="703"/>
      <c r="H30" s="707" t="s">
        <v>49</v>
      </c>
      <c r="I30" s="707"/>
      <c r="J30" s="707"/>
      <c r="K30" s="707"/>
      <c r="L30" s="707"/>
      <c r="M30" s="707"/>
      <c r="N30" s="707"/>
      <c r="O30" s="707"/>
      <c r="P30" s="707"/>
      <c r="Q30" s="707"/>
      <c r="R30" s="707"/>
      <c r="S30" s="707"/>
      <c r="T30" s="707"/>
      <c r="U30" s="707"/>
      <c r="V30" s="707"/>
      <c r="W30" s="707"/>
      <c r="X30" s="707"/>
      <c r="Y30" s="707"/>
      <c r="Z30" s="707"/>
      <c r="AA30" s="707"/>
      <c r="AB30" s="707"/>
      <c r="AC30" s="707"/>
      <c r="AD30" s="707"/>
      <c r="AE30" s="707"/>
      <c r="AF30" s="707"/>
      <c r="AG30" s="707"/>
      <c r="AH30" s="707"/>
      <c r="AI30" s="707"/>
      <c r="AJ30" s="211"/>
      <c r="AL30" s="33"/>
      <c r="AM30" s="33"/>
      <c r="AN30" s="33"/>
      <c r="AR30" s="25"/>
      <c r="AW30" s="394"/>
    </row>
    <row r="31" spans="1:49" ht="35.4" customHeight="1">
      <c r="A31" s="33"/>
      <c r="B31" s="714"/>
      <c r="C31" s="549"/>
      <c r="D31" s="549"/>
      <c r="E31" s="549"/>
      <c r="F31" s="703"/>
      <c r="G31" s="703"/>
      <c r="H31" s="707" t="s">
        <v>50</v>
      </c>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211"/>
      <c r="AL31" s="33"/>
      <c r="AM31" s="33"/>
      <c r="AN31" s="33"/>
      <c r="AR31" s="25"/>
      <c r="AW31" s="394"/>
    </row>
    <row r="32" spans="1:49" ht="28.8" customHeight="1">
      <c r="A32" s="33"/>
      <c r="B32" s="714"/>
      <c r="C32" s="549"/>
      <c r="D32" s="549"/>
      <c r="E32" s="549"/>
      <c r="F32" s="703"/>
      <c r="G32" s="703"/>
      <c r="H32" s="707" t="s">
        <v>51</v>
      </c>
      <c r="I32" s="707"/>
      <c r="J32" s="707"/>
      <c r="K32" s="707"/>
      <c r="L32" s="707"/>
      <c r="M32" s="707"/>
      <c r="N32" s="707"/>
      <c r="O32" s="707"/>
      <c r="P32" s="707"/>
      <c r="Q32" s="707"/>
      <c r="R32" s="707"/>
      <c r="S32" s="707"/>
      <c r="T32" s="707"/>
      <c r="U32" s="707"/>
      <c r="V32" s="707"/>
      <c r="W32" s="707"/>
      <c r="X32" s="707"/>
      <c r="Y32" s="707"/>
      <c r="Z32" s="707"/>
      <c r="AA32" s="707"/>
      <c r="AB32" s="707"/>
      <c r="AC32" s="707"/>
      <c r="AD32" s="707"/>
      <c r="AE32" s="707"/>
      <c r="AF32" s="707"/>
      <c r="AG32" s="707"/>
      <c r="AH32" s="707"/>
      <c r="AI32" s="707"/>
      <c r="AJ32" s="211"/>
      <c r="AL32" s="33"/>
      <c r="AM32" s="33"/>
      <c r="AN32" s="33"/>
      <c r="AR32" s="25"/>
      <c r="AW32" s="394"/>
    </row>
    <row r="33" spans="1:49" ht="19.95" customHeight="1">
      <c r="A33" s="33"/>
      <c r="B33" s="714"/>
      <c r="C33" s="549" t="s">
        <v>52</v>
      </c>
      <c r="D33" s="549"/>
      <c r="E33" s="549"/>
      <c r="F33" s="703"/>
      <c r="G33" s="703"/>
      <c r="H33" s="707" t="s">
        <v>53</v>
      </c>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211"/>
      <c r="AL33" s="33"/>
      <c r="AM33" s="33"/>
      <c r="AN33" s="33"/>
      <c r="AR33" s="25"/>
      <c r="AW33" s="394">
        <f>COUNTIF(F33:G36,"✓")+COUNTIF(F33:G36,"誓約")</f>
        <v>0</v>
      </c>
    </row>
    <row r="34" spans="1:49" ht="31.2" customHeight="1">
      <c r="A34" s="33"/>
      <c r="B34" s="714"/>
      <c r="C34" s="549"/>
      <c r="D34" s="549"/>
      <c r="E34" s="549"/>
      <c r="F34" s="703"/>
      <c r="G34" s="703"/>
      <c r="H34" s="707" t="s">
        <v>54</v>
      </c>
      <c r="I34" s="707"/>
      <c r="J34" s="707"/>
      <c r="K34" s="707"/>
      <c r="L34" s="707"/>
      <c r="M34" s="707"/>
      <c r="N34" s="707"/>
      <c r="O34" s="707"/>
      <c r="P34" s="707"/>
      <c r="Q34" s="707"/>
      <c r="R34" s="707"/>
      <c r="S34" s="707"/>
      <c r="T34" s="707"/>
      <c r="U34" s="707"/>
      <c r="V34" s="707"/>
      <c r="W34" s="707"/>
      <c r="X34" s="707"/>
      <c r="Y34" s="707"/>
      <c r="Z34" s="707"/>
      <c r="AA34" s="707"/>
      <c r="AB34" s="707"/>
      <c r="AC34" s="707"/>
      <c r="AD34" s="707"/>
      <c r="AE34" s="707"/>
      <c r="AF34" s="707"/>
      <c r="AG34" s="707"/>
      <c r="AH34" s="707"/>
      <c r="AI34" s="707"/>
      <c r="AJ34" s="211"/>
      <c r="AL34" s="33"/>
      <c r="AM34" s="33"/>
      <c r="AN34" s="33"/>
      <c r="AR34" s="25"/>
      <c r="AW34" s="394"/>
    </row>
    <row r="35" spans="1:49" ht="35.4" customHeight="1">
      <c r="A35" s="33"/>
      <c r="B35" s="714"/>
      <c r="C35" s="549"/>
      <c r="D35" s="549"/>
      <c r="E35" s="549"/>
      <c r="F35" s="703"/>
      <c r="G35" s="703"/>
      <c r="H35" s="707" t="s">
        <v>2430</v>
      </c>
      <c r="I35" s="707"/>
      <c r="J35" s="707"/>
      <c r="K35" s="707"/>
      <c r="L35" s="707"/>
      <c r="M35" s="707"/>
      <c r="N35" s="707"/>
      <c r="O35" s="707"/>
      <c r="P35" s="707"/>
      <c r="Q35" s="707"/>
      <c r="R35" s="707"/>
      <c r="S35" s="707"/>
      <c r="T35" s="707"/>
      <c r="U35" s="707"/>
      <c r="V35" s="707"/>
      <c r="W35" s="707"/>
      <c r="X35" s="707"/>
      <c r="Y35" s="707"/>
      <c r="Z35" s="707"/>
      <c r="AA35" s="707"/>
      <c r="AB35" s="707"/>
      <c r="AC35" s="707"/>
      <c r="AD35" s="707"/>
      <c r="AE35" s="707"/>
      <c r="AF35" s="707"/>
      <c r="AG35" s="707"/>
      <c r="AH35" s="707"/>
      <c r="AI35" s="707"/>
      <c r="AJ35" s="211"/>
      <c r="AL35" s="33"/>
      <c r="AM35" s="33"/>
      <c r="AN35" s="33"/>
      <c r="AR35" s="25"/>
      <c r="AW35" s="394"/>
    </row>
    <row r="36" spans="1:49" ht="19.95" customHeight="1">
      <c r="B36" s="714"/>
      <c r="C36" s="549"/>
      <c r="D36" s="549"/>
      <c r="E36" s="549"/>
      <c r="F36" s="703"/>
      <c r="G36" s="703"/>
      <c r="H36" s="707" t="s">
        <v>55</v>
      </c>
      <c r="I36" s="707"/>
      <c r="J36" s="707"/>
      <c r="K36" s="707"/>
      <c r="L36" s="707"/>
      <c r="M36" s="707"/>
      <c r="N36" s="707"/>
      <c r="O36" s="707"/>
      <c r="P36" s="707"/>
      <c r="Q36" s="707"/>
      <c r="R36" s="707"/>
      <c r="S36" s="707"/>
      <c r="T36" s="707"/>
      <c r="U36" s="707"/>
      <c r="V36" s="707"/>
      <c r="W36" s="707"/>
      <c r="X36" s="707"/>
      <c r="Y36" s="707"/>
      <c r="Z36" s="707"/>
      <c r="AA36" s="707"/>
      <c r="AB36" s="707"/>
      <c r="AC36" s="707"/>
      <c r="AD36" s="707"/>
      <c r="AE36" s="707"/>
      <c r="AF36" s="707"/>
      <c r="AG36" s="707"/>
      <c r="AH36" s="707"/>
      <c r="AI36" s="707"/>
      <c r="AJ36" s="211"/>
      <c r="AL36" s="33"/>
      <c r="AM36" s="33"/>
      <c r="AN36" s="33"/>
      <c r="AR36" s="25"/>
      <c r="AW36" s="394"/>
    </row>
    <row r="37" spans="1:49" ht="25.05" customHeight="1">
      <c r="A37" s="33"/>
      <c r="B37" s="714"/>
      <c r="C37" s="549" t="s">
        <v>56</v>
      </c>
      <c r="D37" s="549"/>
      <c r="E37" s="549"/>
      <c r="F37" s="703"/>
      <c r="G37" s="703"/>
      <c r="H37" s="704" t="s">
        <v>57</v>
      </c>
      <c r="I37" s="704"/>
      <c r="J37" s="704"/>
      <c r="K37" s="704"/>
      <c r="L37" s="704"/>
      <c r="M37" s="704"/>
      <c r="N37" s="704"/>
      <c r="O37" s="704"/>
      <c r="P37" s="704"/>
      <c r="Q37" s="704"/>
      <c r="R37" s="704"/>
      <c r="S37" s="704"/>
      <c r="T37" s="704"/>
      <c r="U37" s="704"/>
      <c r="V37" s="704"/>
      <c r="W37" s="704"/>
      <c r="X37" s="704"/>
      <c r="Y37" s="704"/>
      <c r="Z37" s="704"/>
      <c r="AA37" s="704"/>
      <c r="AB37" s="704"/>
      <c r="AC37" s="704"/>
      <c r="AD37" s="704"/>
      <c r="AE37" s="704"/>
      <c r="AF37" s="704"/>
      <c r="AG37" s="704"/>
      <c r="AH37" s="704"/>
      <c r="AI37" s="704"/>
      <c r="AJ37" s="211"/>
      <c r="AL37" s="33"/>
      <c r="AM37" s="33"/>
      <c r="AN37" s="33"/>
      <c r="AR37" s="25"/>
      <c r="AW37" s="394">
        <f>COUNTIF(F37:G44,"✓")+COUNTIF(F37:G44,"誓約")</f>
        <v>0</v>
      </c>
    </row>
    <row r="38" spans="1:49" ht="25.05" customHeight="1">
      <c r="A38" s="211"/>
      <c r="B38" s="714"/>
      <c r="C38" s="549"/>
      <c r="D38" s="549"/>
      <c r="E38" s="549"/>
      <c r="F38" s="703"/>
      <c r="G38" s="703"/>
      <c r="H38" s="704" t="s">
        <v>58</v>
      </c>
      <c r="I38" s="704"/>
      <c r="J38" s="704"/>
      <c r="K38" s="704"/>
      <c r="L38" s="704"/>
      <c r="M38" s="704"/>
      <c r="N38" s="704"/>
      <c r="O38" s="704"/>
      <c r="P38" s="704"/>
      <c r="Q38" s="704"/>
      <c r="R38" s="704"/>
      <c r="S38" s="704"/>
      <c r="T38" s="704"/>
      <c r="U38" s="704"/>
      <c r="V38" s="704"/>
      <c r="W38" s="704"/>
      <c r="X38" s="704"/>
      <c r="Y38" s="704"/>
      <c r="Z38" s="704"/>
      <c r="AA38" s="704"/>
      <c r="AB38" s="704"/>
      <c r="AC38" s="704"/>
      <c r="AD38" s="704"/>
      <c r="AE38" s="704"/>
      <c r="AF38" s="704"/>
      <c r="AG38" s="704"/>
      <c r="AH38" s="704"/>
      <c r="AI38" s="704"/>
      <c r="AJ38" s="211"/>
      <c r="AL38" s="33"/>
      <c r="AM38" s="33"/>
      <c r="AN38" s="33"/>
      <c r="AR38" s="25"/>
      <c r="AW38" s="394"/>
    </row>
    <row r="39" spans="1:49" ht="25.05" customHeight="1">
      <c r="A39" s="211"/>
      <c r="B39" s="714"/>
      <c r="C39" s="549"/>
      <c r="D39" s="549"/>
      <c r="E39" s="549"/>
      <c r="F39" s="703"/>
      <c r="G39" s="703"/>
      <c r="H39" s="704" t="s">
        <v>59</v>
      </c>
      <c r="I39" s="704"/>
      <c r="J39" s="704"/>
      <c r="K39" s="704"/>
      <c r="L39" s="704"/>
      <c r="M39" s="704"/>
      <c r="N39" s="704"/>
      <c r="O39" s="704"/>
      <c r="P39" s="704"/>
      <c r="Q39" s="704"/>
      <c r="R39" s="704"/>
      <c r="S39" s="704"/>
      <c r="T39" s="704"/>
      <c r="U39" s="704"/>
      <c r="V39" s="704"/>
      <c r="W39" s="704"/>
      <c r="X39" s="704"/>
      <c r="Y39" s="704"/>
      <c r="Z39" s="704"/>
      <c r="AA39" s="704"/>
      <c r="AB39" s="704"/>
      <c r="AC39" s="704"/>
      <c r="AD39" s="704"/>
      <c r="AE39" s="704"/>
      <c r="AF39" s="704"/>
      <c r="AG39" s="704"/>
      <c r="AH39" s="704"/>
      <c r="AI39" s="704"/>
      <c r="AJ39" s="211"/>
      <c r="AL39" s="33"/>
      <c r="AM39" s="33"/>
      <c r="AN39" s="33"/>
      <c r="AR39" s="25"/>
      <c r="AW39" s="394"/>
    </row>
    <row r="40" spans="1:49" ht="25.05" customHeight="1">
      <c r="A40" s="211"/>
      <c r="B40" s="714"/>
      <c r="C40" s="549"/>
      <c r="D40" s="549"/>
      <c r="E40" s="549"/>
      <c r="F40" s="703"/>
      <c r="G40" s="703"/>
      <c r="H40" s="704" t="s">
        <v>60</v>
      </c>
      <c r="I40" s="704"/>
      <c r="J40" s="704"/>
      <c r="K40" s="704"/>
      <c r="L40" s="704"/>
      <c r="M40" s="704"/>
      <c r="N40" s="704"/>
      <c r="O40" s="704"/>
      <c r="P40" s="704"/>
      <c r="Q40" s="704"/>
      <c r="R40" s="704"/>
      <c r="S40" s="704"/>
      <c r="T40" s="704"/>
      <c r="U40" s="704"/>
      <c r="V40" s="704"/>
      <c r="W40" s="704"/>
      <c r="X40" s="704"/>
      <c r="Y40" s="704"/>
      <c r="Z40" s="704"/>
      <c r="AA40" s="704"/>
      <c r="AB40" s="704"/>
      <c r="AC40" s="704"/>
      <c r="AD40" s="704"/>
      <c r="AE40" s="704"/>
      <c r="AF40" s="704"/>
      <c r="AG40" s="704"/>
      <c r="AH40" s="704"/>
      <c r="AI40" s="704"/>
      <c r="AJ40" s="211"/>
      <c r="AL40" s="33"/>
      <c r="AM40" s="33"/>
      <c r="AN40" s="33"/>
      <c r="AR40" s="25"/>
      <c r="AW40" s="394"/>
    </row>
    <row r="41" spans="1:49" ht="25.05" customHeight="1">
      <c r="A41" s="211"/>
      <c r="B41" s="714"/>
      <c r="C41" s="549"/>
      <c r="D41" s="549"/>
      <c r="E41" s="549"/>
      <c r="F41" s="703"/>
      <c r="G41" s="703"/>
      <c r="H41" s="704" t="s">
        <v>61</v>
      </c>
      <c r="I41" s="704"/>
      <c r="J41" s="704"/>
      <c r="K41" s="704"/>
      <c r="L41" s="704"/>
      <c r="M41" s="704"/>
      <c r="N41" s="704"/>
      <c r="O41" s="704"/>
      <c r="P41" s="704"/>
      <c r="Q41" s="704"/>
      <c r="R41" s="704"/>
      <c r="S41" s="704"/>
      <c r="T41" s="704"/>
      <c r="U41" s="704"/>
      <c r="V41" s="704"/>
      <c r="W41" s="704"/>
      <c r="X41" s="704"/>
      <c r="Y41" s="704"/>
      <c r="Z41" s="704"/>
      <c r="AA41" s="704"/>
      <c r="AB41" s="704"/>
      <c r="AC41" s="704"/>
      <c r="AD41" s="704"/>
      <c r="AE41" s="704"/>
      <c r="AF41" s="704"/>
      <c r="AG41" s="704"/>
      <c r="AH41" s="704"/>
      <c r="AI41" s="704"/>
      <c r="AJ41" s="211"/>
      <c r="AL41" s="33"/>
      <c r="AM41" s="33"/>
      <c r="AN41" s="33"/>
      <c r="AR41" s="25"/>
      <c r="AW41" s="394"/>
    </row>
    <row r="42" spans="1:49" ht="34.799999999999997" customHeight="1">
      <c r="A42" s="211"/>
      <c r="B42" s="714"/>
      <c r="C42" s="549"/>
      <c r="D42" s="549"/>
      <c r="E42" s="549"/>
      <c r="F42" s="703"/>
      <c r="G42" s="703"/>
      <c r="H42" s="704" t="s">
        <v>62</v>
      </c>
      <c r="I42" s="704"/>
      <c r="J42" s="704"/>
      <c r="K42" s="704"/>
      <c r="L42" s="704"/>
      <c r="M42" s="704"/>
      <c r="N42" s="704"/>
      <c r="O42" s="704"/>
      <c r="P42" s="704"/>
      <c r="Q42" s="704"/>
      <c r="R42" s="704"/>
      <c r="S42" s="704"/>
      <c r="T42" s="704"/>
      <c r="U42" s="704"/>
      <c r="V42" s="704"/>
      <c r="W42" s="704"/>
      <c r="X42" s="704"/>
      <c r="Y42" s="704"/>
      <c r="Z42" s="704"/>
      <c r="AA42" s="704"/>
      <c r="AB42" s="704"/>
      <c r="AC42" s="704"/>
      <c r="AD42" s="704"/>
      <c r="AE42" s="704"/>
      <c r="AF42" s="704"/>
      <c r="AG42" s="704"/>
      <c r="AH42" s="704"/>
      <c r="AI42" s="704"/>
      <c r="AJ42" s="211"/>
      <c r="AL42" s="33"/>
      <c r="AM42" s="33"/>
      <c r="AR42" s="25"/>
      <c r="AW42" s="394"/>
    </row>
    <row r="43" spans="1:49" ht="40.049999999999997" customHeight="1">
      <c r="A43" s="211"/>
      <c r="B43" s="714"/>
      <c r="C43" s="549"/>
      <c r="D43" s="549"/>
      <c r="E43" s="549"/>
      <c r="F43" s="703"/>
      <c r="G43" s="703"/>
      <c r="H43" s="707" t="s">
        <v>2431</v>
      </c>
      <c r="I43" s="707"/>
      <c r="J43" s="707"/>
      <c r="K43" s="707"/>
      <c r="L43" s="707"/>
      <c r="M43" s="707"/>
      <c r="N43" s="707"/>
      <c r="O43" s="707"/>
      <c r="P43" s="707"/>
      <c r="Q43" s="707"/>
      <c r="R43" s="707"/>
      <c r="S43" s="707"/>
      <c r="T43" s="707"/>
      <c r="U43" s="707"/>
      <c r="V43" s="707"/>
      <c r="W43" s="707"/>
      <c r="X43" s="707"/>
      <c r="Y43" s="707"/>
      <c r="Z43" s="707"/>
      <c r="AA43" s="707"/>
      <c r="AB43" s="707"/>
      <c r="AC43" s="707"/>
      <c r="AD43" s="707"/>
      <c r="AE43" s="707"/>
      <c r="AF43" s="707"/>
      <c r="AG43" s="707"/>
      <c r="AH43" s="707"/>
      <c r="AI43" s="707"/>
      <c r="AJ43" s="211"/>
      <c r="AL43" s="33"/>
      <c r="AM43" s="33"/>
      <c r="AR43" s="25"/>
      <c r="AW43" s="394"/>
    </row>
    <row r="44" spans="1:49" ht="40.049999999999997" customHeight="1">
      <c r="A44" s="211"/>
      <c r="B44" s="714"/>
      <c r="C44" s="549"/>
      <c r="D44" s="549"/>
      <c r="E44" s="549"/>
      <c r="F44" s="703"/>
      <c r="G44" s="703"/>
      <c r="H44" s="707" t="s">
        <v>2412</v>
      </c>
      <c r="I44" s="707"/>
      <c r="J44" s="707"/>
      <c r="K44" s="707"/>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211"/>
      <c r="AL44" s="33"/>
      <c r="AM44" s="33"/>
      <c r="AR44" s="25"/>
      <c r="AW44" s="394"/>
    </row>
    <row r="45" spans="1:49" ht="21" customHeight="1">
      <c r="A45" s="211"/>
      <c r="B45" s="714"/>
      <c r="C45" s="549"/>
      <c r="D45" s="549"/>
      <c r="E45" s="549"/>
      <c r="F45" s="703"/>
      <c r="G45" s="703"/>
      <c r="H45" s="706" t="s">
        <v>2432</v>
      </c>
      <c r="I45" s="706"/>
      <c r="J45" s="706"/>
      <c r="K45" s="706"/>
      <c r="L45" s="706"/>
      <c r="M45" s="706"/>
      <c r="N45" s="706"/>
      <c r="O45" s="706"/>
      <c r="P45" s="706"/>
      <c r="Q45" s="706"/>
      <c r="R45" s="706"/>
      <c r="S45" s="706"/>
      <c r="T45" s="706"/>
      <c r="U45" s="706"/>
      <c r="V45" s="706"/>
      <c r="W45" s="706"/>
      <c r="X45" s="706"/>
      <c r="Y45" s="706"/>
      <c r="Z45" s="706"/>
      <c r="AA45" s="706"/>
      <c r="AB45" s="706"/>
      <c r="AC45" s="706"/>
      <c r="AD45" s="706"/>
      <c r="AE45" s="706"/>
      <c r="AF45" s="706"/>
      <c r="AG45" s="706"/>
      <c r="AH45" s="706"/>
      <c r="AI45" s="706"/>
      <c r="AJ45" s="211"/>
      <c r="AL45" s="33"/>
      <c r="AM45" s="33"/>
      <c r="AR45" s="25"/>
      <c r="AW45" s="394">
        <f>COUNTIF(F45,"✓")+COUNTIF(F45,"誓約")+COUNTIF(F44,"✓")+COUNTIF(F44,"誓約")</f>
        <v>0</v>
      </c>
    </row>
    <row r="46" spans="1:49" ht="31.2" customHeight="1">
      <c r="A46" s="33"/>
      <c r="B46" s="714"/>
      <c r="C46" s="549" t="s">
        <v>63</v>
      </c>
      <c r="D46" s="549"/>
      <c r="E46" s="549"/>
      <c r="F46" s="703"/>
      <c r="G46" s="703"/>
      <c r="H46" s="704" t="s">
        <v>2433</v>
      </c>
      <c r="I46" s="704"/>
      <c r="J46" s="704"/>
      <c r="K46" s="704"/>
      <c r="L46" s="704"/>
      <c r="M46" s="704"/>
      <c r="N46" s="704"/>
      <c r="O46" s="704"/>
      <c r="P46" s="704"/>
      <c r="Q46" s="704"/>
      <c r="R46" s="704"/>
      <c r="S46" s="704"/>
      <c r="T46" s="704"/>
      <c r="U46" s="704"/>
      <c r="V46" s="704"/>
      <c r="W46" s="704"/>
      <c r="X46" s="704"/>
      <c r="Y46" s="704"/>
      <c r="Z46" s="704"/>
      <c r="AA46" s="704"/>
      <c r="AB46" s="704"/>
      <c r="AC46" s="704"/>
      <c r="AD46" s="704"/>
      <c r="AE46" s="704"/>
      <c r="AF46" s="704"/>
      <c r="AG46" s="704"/>
      <c r="AH46" s="704"/>
      <c r="AI46" s="704"/>
      <c r="AJ46" s="211"/>
      <c r="AL46" s="26"/>
      <c r="AW46" s="395">
        <f>COUNTIF(F46:G49,"✓")</f>
        <v>0</v>
      </c>
    </row>
    <row r="47" spans="1:49" ht="28.2" customHeight="1">
      <c r="A47" s="33"/>
      <c r="B47" s="714"/>
      <c r="C47" s="549"/>
      <c r="D47" s="549"/>
      <c r="E47" s="549"/>
      <c r="F47" s="703"/>
      <c r="G47" s="703"/>
      <c r="H47" s="707" t="s">
        <v>64</v>
      </c>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211"/>
      <c r="AW47" s="395"/>
    </row>
    <row r="48" spans="1:49" ht="30" customHeight="1">
      <c r="A48" s="33"/>
      <c r="B48" s="714"/>
      <c r="C48" s="549"/>
      <c r="D48" s="549"/>
      <c r="E48" s="549"/>
      <c r="F48" s="703"/>
      <c r="G48" s="703"/>
      <c r="H48" s="707" t="s">
        <v>65</v>
      </c>
      <c r="I48" s="707"/>
      <c r="J48" s="707"/>
      <c r="K48" s="707"/>
      <c r="L48" s="707"/>
      <c r="M48" s="707"/>
      <c r="N48" s="707"/>
      <c r="O48" s="707"/>
      <c r="P48" s="707"/>
      <c r="Q48" s="707"/>
      <c r="R48" s="707"/>
      <c r="S48" s="707"/>
      <c r="T48" s="707"/>
      <c r="U48" s="707"/>
      <c r="V48" s="707"/>
      <c r="W48" s="707"/>
      <c r="X48" s="707"/>
      <c r="Y48" s="707"/>
      <c r="Z48" s="707"/>
      <c r="AA48" s="707"/>
      <c r="AB48" s="707"/>
      <c r="AC48" s="707"/>
      <c r="AD48" s="707"/>
      <c r="AE48" s="707"/>
      <c r="AF48" s="707"/>
      <c r="AG48" s="707"/>
      <c r="AH48" s="707"/>
      <c r="AI48" s="707"/>
      <c r="AJ48" s="211"/>
      <c r="AW48" s="395"/>
    </row>
    <row r="49" spans="1:49" ht="30" customHeight="1">
      <c r="A49" s="33"/>
      <c r="B49" s="715"/>
      <c r="C49" s="549"/>
      <c r="D49" s="549"/>
      <c r="E49" s="549"/>
      <c r="F49" s="703"/>
      <c r="G49" s="703"/>
      <c r="H49" s="707" t="s">
        <v>66</v>
      </c>
      <c r="I49" s="707"/>
      <c r="J49" s="707"/>
      <c r="K49" s="707"/>
      <c r="L49" s="707"/>
      <c r="M49" s="707"/>
      <c r="N49" s="707"/>
      <c r="O49" s="707"/>
      <c r="P49" s="707"/>
      <c r="Q49" s="707"/>
      <c r="R49" s="707"/>
      <c r="S49" s="707"/>
      <c r="T49" s="707"/>
      <c r="U49" s="707"/>
      <c r="V49" s="707"/>
      <c r="W49" s="707"/>
      <c r="X49" s="707"/>
      <c r="Y49" s="707"/>
      <c r="Z49" s="707"/>
      <c r="AA49" s="707"/>
      <c r="AB49" s="707"/>
      <c r="AC49" s="707"/>
      <c r="AD49" s="707"/>
      <c r="AE49" s="707"/>
      <c r="AF49" s="707"/>
      <c r="AG49" s="707"/>
      <c r="AH49" s="707"/>
      <c r="AI49" s="707"/>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19.95" customHeight="1" thickBot="1">
      <c r="A51" s="663" t="s">
        <v>67</v>
      </c>
      <c r="B51" s="663"/>
      <c r="C51" s="663"/>
      <c r="D51" s="663"/>
      <c r="E51" s="663"/>
      <c r="F51" s="663"/>
      <c r="G51" s="663"/>
      <c r="H51" s="663"/>
      <c r="I51" s="663"/>
      <c r="J51" s="663"/>
      <c r="K51" s="663"/>
      <c r="L51" s="663"/>
      <c r="M51" s="663"/>
      <c r="N51" s="663"/>
      <c r="O51" s="663"/>
      <c r="P51" s="663"/>
      <c r="Q51" s="663"/>
      <c r="R51" s="663"/>
      <c r="S51" s="663"/>
      <c r="T51" s="663"/>
      <c r="U51" s="663"/>
      <c r="V51" s="663"/>
      <c r="W51" s="663"/>
      <c r="X51" s="663"/>
      <c r="Y51" s="663"/>
      <c r="Z51" s="663"/>
      <c r="AA51" s="663"/>
      <c r="AB51" s="663"/>
      <c r="AC51" s="663"/>
      <c r="AD51" s="663"/>
      <c r="AE51" s="663"/>
      <c r="AF51" s="663"/>
      <c r="AG51" s="664"/>
      <c r="AH51" s="602" t="str" cm="1">
        <f t="array" ref="AH51">IF(G4="", "", IF(PRODUCT((A53:A59="✓")*1)=1,"○","×"))</f>
        <v/>
      </c>
      <c r="AI51" s="603"/>
      <c r="AJ51" s="30"/>
      <c r="AK51" s="716" t="s">
        <v>87</v>
      </c>
      <c r="AL51" s="717"/>
      <c r="AM51" s="717"/>
      <c r="AN51" s="717"/>
      <c r="AO51" s="717"/>
      <c r="AP51" s="717"/>
      <c r="AQ51" s="717"/>
      <c r="AR51" s="717"/>
      <c r="AS51" s="717"/>
      <c r="AT51" s="717"/>
      <c r="AU51" s="717"/>
      <c r="AV51" s="718"/>
    </row>
    <row r="52" spans="1:49" ht="31.2" customHeight="1" thickBot="1">
      <c r="A52" s="665" t="s">
        <v>82</v>
      </c>
      <c r="B52" s="666"/>
      <c r="C52" s="666"/>
      <c r="D52" s="666"/>
      <c r="E52" s="666"/>
      <c r="F52" s="666"/>
      <c r="G52" s="666"/>
      <c r="H52" s="666"/>
      <c r="I52" s="666"/>
      <c r="J52" s="666"/>
      <c r="K52" s="666"/>
      <c r="L52" s="666"/>
      <c r="M52" s="666"/>
      <c r="N52" s="666"/>
      <c r="O52" s="666"/>
      <c r="P52" s="666"/>
      <c r="Q52" s="666"/>
      <c r="R52" s="666"/>
      <c r="S52" s="666"/>
      <c r="T52" s="666"/>
      <c r="U52" s="666"/>
      <c r="V52" s="666"/>
      <c r="W52" s="666"/>
      <c r="X52" s="666"/>
      <c r="Y52" s="666"/>
      <c r="Z52" s="667"/>
      <c r="AA52" s="607" t="s">
        <v>83</v>
      </c>
      <c r="AB52" s="608"/>
      <c r="AC52" s="608"/>
      <c r="AD52" s="608"/>
      <c r="AE52" s="608"/>
      <c r="AF52" s="608"/>
      <c r="AG52" s="608"/>
      <c r="AH52" s="608"/>
      <c r="AI52" s="609"/>
      <c r="AJ52" s="33"/>
      <c r="AK52" s="26"/>
      <c r="AL52" s="27"/>
    </row>
    <row r="53" spans="1:49" s="33" customFormat="1" ht="19.95" customHeight="1">
      <c r="A53" s="75"/>
      <c r="B53" s="657" t="s">
        <v>2435</v>
      </c>
      <c r="C53" s="658"/>
      <c r="D53" s="658"/>
      <c r="E53" s="658"/>
      <c r="F53" s="658"/>
      <c r="G53" s="658"/>
      <c r="H53" s="658"/>
      <c r="I53" s="658"/>
      <c r="J53" s="658"/>
      <c r="K53" s="658"/>
      <c r="L53" s="658"/>
      <c r="M53" s="658"/>
      <c r="N53" s="658"/>
      <c r="O53" s="658"/>
      <c r="P53" s="658"/>
      <c r="Q53" s="658"/>
      <c r="R53" s="658"/>
      <c r="S53" s="658"/>
      <c r="T53" s="658"/>
      <c r="U53" s="658"/>
      <c r="V53" s="658"/>
      <c r="W53" s="658"/>
      <c r="X53" s="658"/>
      <c r="Y53" s="658"/>
      <c r="Z53" s="659"/>
      <c r="AA53" s="604" t="s">
        <v>69</v>
      </c>
      <c r="AB53" s="605"/>
      <c r="AC53" s="605"/>
      <c r="AD53" s="605"/>
      <c r="AE53" s="605"/>
      <c r="AF53" s="605"/>
      <c r="AG53" s="605"/>
      <c r="AH53" s="605"/>
      <c r="AI53" s="606"/>
      <c r="AJ53" s="40"/>
    </row>
    <row r="54" spans="1:49" ht="19.95" customHeight="1">
      <c r="A54" s="73"/>
      <c r="B54" s="657" t="s">
        <v>2052</v>
      </c>
      <c r="C54" s="658"/>
      <c r="D54" s="658"/>
      <c r="E54" s="658"/>
      <c r="F54" s="658"/>
      <c r="G54" s="658"/>
      <c r="H54" s="658"/>
      <c r="I54" s="658"/>
      <c r="J54" s="658"/>
      <c r="K54" s="658"/>
      <c r="L54" s="658"/>
      <c r="M54" s="658"/>
      <c r="N54" s="658"/>
      <c r="O54" s="658"/>
      <c r="P54" s="658"/>
      <c r="Q54" s="658"/>
      <c r="R54" s="658"/>
      <c r="S54" s="658"/>
      <c r="T54" s="658"/>
      <c r="U54" s="658"/>
      <c r="V54" s="658"/>
      <c r="W54" s="658"/>
      <c r="X54" s="658"/>
      <c r="Y54" s="658"/>
      <c r="Z54" s="659"/>
      <c r="AA54" s="610" t="s">
        <v>69</v>
      </c>
      <c r="AB54" s="611"/>
      <c r="AC54" s="611"/>
      <c r="AD54" s="611"/>
      <c r="AE54" s="611"/>
      <c r="AF54" s="611"/>
      <c r="AG54" s="611"/>
      <c r="AH54" s="611"/>
      <c r="AI54" s="612"/>
      <c r="AJ54" s="40"/>
      <c r="AW54" s="46"/>
    </row>
    <row r="55" spans="1:49" ht="28.2" customHeight="1">
      <c r="A55" s="73"/>
      <c r="B55" s="660" t="s">
        <v>84</v>
      </c>
      <c r="C55" s="661"/>
      <c r="D55" s="661"/>
      <c r="E55" s="661"/>
      <c r="F55" s="661"/>
      <c r="G55" s="661"/>
      <c r="H55" s="661"/>
      <c r="I55" s="661"/>
      <c r="J55" s="661"/>
      <c r="K55" s="661"/>
      <c r="L55" s="661"/>
      <c r="M55" s="661"/>
      <c r="N55" s="661"/>
      <c r="O55" s="661"/>
      <c r="P55" s="661"/>
      <c r="Q55" s="661"/>
      <c r="R55" s="661"/>
      <c r="S55" s="661"/>
      <c r="T55" s="661"/>
      <c r="U55" s="661"/>
      <c r="V55" s="661"/>
      <c r="W55" s="661"/>
      <c r="X55" s="661"/>
      <c r="Y55" s="661"/>
      <c r="Z55" s="662"/>
      <c r="AA55" s="610" t="s">
        <v>85</v>
      </c>
      <c r="AB55" s="611"/>
      <c r="AC55" s="611"/>
      <c r="AD55" s="611"/>
      <c r="AE55" s="611"/>
      <c r="AF55" s="611"/>
      <c r="AG55" s="611"/>
      <c r="AH55" s="611"/>
      <c r="AI55" s="612"/>
      <c r="AJ55" s="30"/>
    </row>
    <row r="56" spans="1:49" ht="34.950000000000003" customHeight="1">
      <c r="A56" s="73"/>
      <c r="B56" s="657" t="s">
        <v>68</v>
      </c>
      <c r="C56" s="658"/>
      <c r="D56" s="658"/>
      <c r="E56" s="658"/>
      <c r="F56" s="658"/>
      <c r="G56" s="658"/>
      <c r="H56" s="658"/>
      <c r="I56" s="658"/>
      <c r="J56" s="658"/>
      <c r="K56" s="658"/>
      <c r="L56" s="658"/>
      <c r="M56" s="658"/>
      <c r="N56" s="658"/>
      <c r="O56" s="658"/>
      <c r="P56" s="658"/>
      <c r="Q56" s="658"/>
      <c r="R56" s="658"/>
      <c r="S56" s="658"/>
      <c r="T56" s="658"/>
      <c r="U56" s="658"/>
      <c r="V56" s="658"/>
      <c r="W56" s="658"/>
      <c r="X56" s="658"/>
      <c r="Y56" s="658"/>
      <c r="Z56" s="659"/>
      <c r="AA56" s="604" t="s">
        <v>69</v>
      </c>
      <c r="AB56" s="605"/>
      <c r="AC56" s="605"/>
      <c r="AD56" s="605"/>
      <c r="AE56" s="605"/>
      <c r="AF56" s="605"/>
      <c r="AG56" s="605"/>
      <c r="AH56" s="605"/>
      <c r="AI56" s="606"/>
      <c r="AJ56" s="30"/>
    </row>
    <row r="57" spans="1:49" ht="33" customHeight="1">
      <c r="A57" s="73"/>
      <c r="B57" s="657" t="s">
        <v>70</v>
      </c>
      <c r="C57" s="658"/>
      <c r="D57" s="658"/>
      <c r="E57" s="658"/>
      <c r="F57" s="658"/>
      <c r="G57" s="658"/>
      <c r="H57" s="658"/>
      <c r="I57" s="658"/>
      <c r="J57" s="658"/>
      <c r="K57" s="658"/>
      <c r="L57" s="658"/>
      <c r="M57" s="658"/>
      <c r="N57" s="658"/>
      <c r="O57" s="658"/>
      <c r="P57" s="658"/>
      <c r="Q57" s="658"/>
      <c r="R57" s="658"/>
      <c r="S57" s="658"/>
      <c r="T57" s="658"/>
      <c r="U57" s="658"/>
      <c r="V57" s="658"/>
      <c r="W57" s="658"/>
      <c r="X57" s="658"/>
      <c r="Y57" s="658"/>
      <c r="Z57" s="659"/>
      <c r="AA57" s="610" t="s">
        <v>71</v>
      </c>
      <c r="AB57" s="611"/>
      <c r="AC57" s="611"/>
      <c r="AD57" s="611"/>
      <c r="AE57" s="611"/>
      <c r="AF57" s="611"/>
      <c r="AG57" s="611"/>
      <c r="AH57" s="611"/>
      <c r="AI57" s="612"/>
      <c r="AJ57" s="30"/>
    </row>
    <row r="58" spans="1:49" ht="19.95" customHeight="1">
      <c r="A58" s="73"/>
      <c r="B58" s="660" t="s">
        <v>86</v>
      </c>
      <c r="C58" s="661"/>
      <c r="D58" s="661"/>
      <c r="E58" s="661"/>
      <c r="F58" s="661"/>
      <c r="G58" s="661"/>
      <c r="H58" s="661"/>
      <c r="I58" s="661"/>
      <c r="J58" s="661"/>
      <c r="K58" s="661"/>
      <c r="L58" s="661"/>
      <c r="M58" s="661"/>
      <c r="N58" s="661"/>
      <c r="O58" s="661"/>
      <c r="P58" s="661"/>
      <c r="Q58" s="661"/>
      <c r="R58" s="661"/>
      <c r="S58" s="661"/>
      <c r="T58" s="661"/>
      <c r="U58" s="661"/>
      <c r="V58" s="661"/>
      <c r="W58" s="661"/>
      <c r="X58" s="661"/>
      <c r="Y58" s="661"/>
      <c r="Z58" s="662"/>
      <c r="AA58" s="604" t="s">
        <v>72</v>
      </c>
      <c r="AB58" s="605"/>
      <c r="AC58" s="605"/>
      <c r="AD58" s="605"/>
      <c r="AE58" s="605"/>
      <c r="AF58" s="605"/>
      <c r="AG58" s="605"/>
      <c r="AH58" s="605"/>
      <c r="AI58" s="606"/>
      <c r="AJ58" s="30"/>
    </row>
    <row r="59" spans="1:49" ht="19.95" customHeight="1" thickBot="1">
      <c r="A59" s="76"/>
      <c r="B59" s="700" t="s">
        <v>2051</v>
      </c>
      <c r="C59" s="641"/>
      <c r="D59" s="641"/>
      <c r="E59" s="641"/>
      <c r="F59" s="641"/>
      <c r="G59" s="641"/>
      <c r="H59" s="641"/>
      <c r="I59" s="641"/>
      <c r="J59" s="641"/>
      <c r="K59" s="641"/>
      <c r="L59" s="641"/>
      <c r="M59" s="641"/>
      <c r="N59" s="641"/>
      <c r="O59" s="641"/>
      <c r="P59" s="641"/>
      <c r="Q59" s="641"/>
      <c r="R59" s="641"/>
      <c r="S59" s="641"/>
      <c r="T59" s="641"/>
      <c r="U59" s="641"/>
      <c r="V59" s="641"/>
      <c r="W59" s="641"/>
      <c r="X59" s="641"/>
      <c r="Y59" s="641"/>
      <c r="Z59" s="642"/>
      <c r="AA59" s="604" t="s">
        <v>69</v>
      </c>
      <c r="AB59" s="605"/>
      <c r="AC59" s="605"/>
      <c r="AD59" s="605"/>
      <c r="AE59" s="605"/>
      <c r="AF59" s="605"/>
      <c r="AG59" s="605"/>
      <c r="AH59" s="605"/>
      <c r="AI59" s="606"/>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89</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90</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91</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56" t="s">
        <v>2387</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13" t="str">
        <f>IF(G4="", "", IF(AND(AH14="○",AW18&lt;&gt;"×"),"○", "×"))</f>
        <v/>
      </c>
      <c r="AF65" s="614"/>
      <c r="AG65" s="614"/>
      <c r="AH65" s="614"/>
      <c r="AI65" s="614"/>
      <c r="AJ65" s="615"/>
    </row>
    <row r="66" spans="1:48" s="39" customFormat="1" ht="13.8" customHeight="1">
      <c r="A66" s="186" t="s">
        <v>93</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58" t="s">
        <v>94</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13" t="str">
        <f>AH51</f>
        <v/>
      </c>
      <c r="AF67" s="614"/>
      <c r="AG67" s="614"/>
      <c r="AH67" s="614"/>
      <c r="AI67" s="614"/>
      <c r="AJ67" s="615"/>
    </row>
    <row r="68" spans="1:48" ht="13.8" customHeight="1" thickBot="1">
      <c r="A68" s="186" t="s">
        <v>1956</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thickBot="1">
      <c r="A69" s="454" t="s">
        <v>2503</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13" t="str">
        <f>'別紙様式2-3（個表） '!V13</f>
        <v/>
      </c>
      <c r="AF69" s="614"/>
      <c r="AG69" s="614"/>
      <c r="AH69" s="614"/>
      <c r="AI69" s="614"/>
      <c r="AJ69" s="615"/>
      <c r="AK69" s="620" t="s">
        <v>2504</v>
      </c>
      <c r="AL69" s="621"/>
      <c r="AM69" s="621"/>
      <c r="AN69" s="621"/>
      <c r="AO69" s="621"/>
      <c r="AP69" s="621"/>
      <c r="AQ69" s="621"/>
      <c r="AR69" s="621"/>
      <c r="AS69" s="621"/>
      <c r="AT69" s="621"/>
      <c r="AU69" s="622"/>
    </row>
    <row r="70" spans="1:48" ht="13.8" customHeight="1">
      <c r="A70" s="413" t="s">
        <v>95</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13" t="str">
        <f>'別紙様式2-3（個表） '!V14</f>
        <v/>
      </c>
      <c r="AF70" s="614"/>
      <c r="AG70" s="614"/>
      <c r="AH70" s="614"/>
      <c r="AI70" s="614"/>
      <c r="AJ70" s="615"/>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96</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2385</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631" t="s">
        <v>24</v>
      </c>
      <c r="B74" s="631"/>
      <c r="C74" s="592" t="s">
        <v>1912</v>
      </c>
      <c r="D74" s="592"/>
      <c r="E74" s="592"/>
      <c r="F74" s="592"/>
      <c r="G74" s="592"/>
      <c r="H74" s="702" t="s">
        <v>32</v>
      </c>
      <c r="I74" s="702"/>
      <c r="J74" s="702"/>
      <c r="K74" s="702"/>
      <c r="L74" s="702" t="s">
        <v>33</v>
      </c>
      <c r="M74" s="702"/>
      <c r="N74" s="702"/>
      <c r="O74" s="702"/>
      <c r="P74" s="592" t="s">
        <v>34</v>
      </c>
      <c r="Q74" s="592"/>
      <c r="R74" s="592"/>
      <c r="S74" s="592"/>
      <c r="T74" s="592" t="s">
        <v>1913</v>
      </c>
      <c r="U74" s="592"/>
      <c r="V74" s="592"/>
      <c r="W74" s="592"/>
      <c r="X74" s="592"/>
      <c r="Y74" s="592"/>
      <c r="Z74" s="592"/>
      <c r="AA74" s="617" t="s">
        <v>1914</v>
      </c>
      <c r="AB74" s="618"/>
      <c r="AC74" s="618"/>
      <c r="AD74" s="618"/>
      <c r="AE74" s="618"/>
      <c r="AF74" s="618"/>
      <c r="AG74" s="618"/>
      <c r="AH74" s="618"/>
      <c r="AI74" s="618"/>
      <c r="AJ74" s="619"/>
    </row>
    <row r="75" spans="1:48" ht="13.95" customHeight="1" thickBot="1">
      <c r="A75" s="589" t="str">
        <f>AE1</f>
        <v>山形県</v>
      </c>
      <c r="B75" s="589"/>
      <c r="C75" s="591">
        <f>IFERROR(SUMIF('別紙様式2-3（個表） '!AP15:AP122,"加算対象外",'別紙様式2-3（個表） '!P15:P122), "未入力あり")</f>
        <v>0</v>
      </c>
      <c r="D75" s="591"/>
      <c r="E75" s="591"/>
      <c r="F75" s="591"/>
      <c r="G75" s="591"/>
      <c r="H75" s="616">
        <f>IFERROR(SUMIF('別紙様式2-3（個表） '!AP25:AP122,"加算対象外",'別紙様式2-3（個表） '!Q25:Q122), "未入力あり")</f>
        <v>0</v>
      </c>
      <c r="I75" s="616"/>
      <c r="J75" s="616"/>
      <c r="K75" s="616"/>
      <c r="L75" s="719"/>
      <c r="M75" s="719"/>
      <c r="N75" s="719"/>
      <c r="O75" s="719"/>
      <c r="P75" s="719"/>
      <c r="Q75" s="719"/>
      <c r="R75" s="719"/>
      <c r="S75" s="719"/>
      <c r="T75" s="592" t="str">
        <f>IFERROR(IF(H75="", "",VLOOKUP("○",'別紙様式2-3（個表） '!T15:AI114, 16, FALSE)), "未記入")</f>
        <v>未記入</v>
      </c>
      <c r="U75" s="592"/>
      <c r="V75" s="592"/>
      <c r="W75" s="592"/>
      <c r="X75" s="592"/>
      <c r="Y75" s="592"/>
      <c r="Z75" s="592"/>
      <c r="AA75" s="593" t="str">
        <f>IF(COUNTIF('別紙様式2-3（個表） '!U15:U114,"○")=1, "はい", "いいえ")</f>
        <v>いいえ</v>
      </c>
      <c r="AB75" s="594"/>
      <c r="AC75" s="594"/>
      <c r="AD75" s="594"/>
      <c r="AE75" s="594"/>
      <c r="AF75" s="594"/>
      <c r="AG75" s="594"/>
      <c r="AH75" s="594"/>
      <c r="AI75" s="594"/>
      <c r="AJ75" s="595"/>
      <c r="AK75" s="596" t="s">
        <v>2050</v>
      </c>
      <c r="AL75" s="597"/>
      <c r="AM75" s="597"/>
      <c r="AN75" s="597"/>
      <c r="AO75" s="597"/>
      <c r="AP75" s="597"/>
      <c r="AQ75" s="597"/>
      <c r="AR75" s="597"/>
      <c r="AS75" s="597"/>
      <c r="AT75" s="597"/>
      <c r="AU75" s="597"/>
      <c r="AV75" s="598"/>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587"/>
      <c r="B83" s="587"/>
      <c r="C83" s="586"/>
      <c r="D83" s="586"/>
      <c r="E83" s="586"/>
      <c r="F83" s="586"/>
      <c r="G83" s="586"/>
      <c r="H83" s="590"/>
      <c r="I83" s="590"/>
      <c r="J83" s="590"/>
      <c r="K83" s="590"/>
      <c r="L83" s="590"/>
      <c r="M83" s="590"/>
      <c r="N83" s="590"/>
      <c r="O83" s="590"/>
      <c r="P83" s="590"/>
      <c r="Q83" s="590"/>
      <c r="R83" s="590"/>
      <c r="S83" s="590"/>
      <c r="T83" s="588"/>
      <c r="U83" s="588"/>
      <c r="V83" s="588"/>
      <c r="W83" s="588"/>
      <c r="X83" s="588"/>
      <c r="Y83" s="588"/>
      <c r="Z83" s="588"/>
      <c r="AA83" s="588"/>
      <c r="AB83" s="588"/>
      <c r="AC83" s="588"/>
      <c r="AD83" s="588"/>
      <c r="AE83" s="61"/>
      <c r="AF83" s="61"/>
      <c r="AG83" s="61"/>
      <c r="AH83" s="61"/>
      <c r="AI83" s="61"/>
      <c r="AJ83" s="61"/>
    </row>
    <row r="84" spans="1:36" ht="13.95" customHeight="1">
      <c r="A84" s="587"/>
      <c r="B84" s="587"/>
      <c r="C84" s="586"/>
      <c r="D84" s="586"/>
      <c r="E84" s="586"/>
      <c r="F84" s="586"/>
      <c r="G84" s="586"/>
      <c r="H84" s="590"/>
      <c r="I84" s="590"/>
      <c r="J84" s="590"/>
      <c r="K84" s="590"/>
      <c r="L84" s="590"/>
      <c r="M84" s="590"/>
      <c r="N84" s="590"/>
      <c r="O84" s="590"/>
      <c r="P84" s="590"/>
      <c r="Q84" s="590"/>
      <c r="R84" s="590"/>
      <c r="S84" s="590"/>
      <c r="T84" s="588"/>
      <c r="U84" s="588"/>
      <c r="V84" s="588"/>
      <c r="W84" s="588"/>
      <c r="X84" s="588"/>
      <c r="Y84" s="588"/>
      <c r="Z84" s="588"/>
      <c r="AA84" s="588"/>
      <c r="AB84" s="588"/>
      <c r="AC84" s="588"/>
      <c r="AD84" s="588"/>
      <c r="AE84" s="61"/>
      <c r="AF84" s="61"/>
      <c r="AG84" s="61"/>
      <c r="AH84" s="61"/>
      <c r="AI84" s="61"/>
      <c r="AJ84" s="61"/>
    </row>
    <row r="85" spans="1:36" ht="13.95" customHeight="1">
      <c r="A85" s="587"/>
      <c r="B85" s="587"/>
      <c r="C85" s="586"/>
      <c r="D85" s="586"/>
      <c r="E85" s="586"/>
      <c r="F85" s="586"/>
      <c r="G85" s="586"/>
      <c r="H85" s="590"/>
      <c r="I85" s="590"/>
      <c r="J85" s="590"/>
      <c r="K85" s="590"/>
      <c r="L85" s="590"/>
      <c r="M85" s="590"/>
      <c r="N85" s="590"/>
      <c r="O85" s="590"/>
      <c r="P85" s="590"/>
      <c r="Q85" s="590"/>
      <c r="R85" s="590"/>
      <c r="S85" s="590"/>
      <c r="T85" s="588"/>
      <c r="U85" s="588"/>
      <c r="V85" s="588"/>
      <c r="W85" s="588"/>
      <c r="X85" s="588"/>
      <c r="Y85" s="588"/>
      <c r="Z85" s="588"/>
      <c r="AA85" s="588"/>
      <c r="AB85" s="588"/>
      <c r="AC85" s="588"/>
      <c r="AD85" s="588"/>
      <c r="AE85" s="61"/>
      <c r="AF85" s="61"/>
      <c r="AG85" s="61"/>
      <c r="AH85" s="61"/>
      <c r="AI85" s="61"/>
      <c r="AJ85" s="61"/>
    </row>
    <row r="86" spans="1:36" ht="13.95" customHeight="1">
      <c r="A86" s="587"/>
      <c r="B86" s="587"/>
      <c r="C86" s="586"/>
      <c r="D86" s="586"/>
      <c r="E86" s="586"/>
      <c r="F86" s="586"/>
      <c r="G86" s="586"/>
      <c r="H86" s="590"/>
      <c r="I86" s="590"/>
      <c r="J86" s="590"/>
      <c r="K86" s="590"/>
      <c r="L86" s="590"/>
      <c r="M86" s="590"/>
      <c r="N86" s="590"/>
      <c r="O86" s="590"/>
      <c r="P86" s="590"/>
      <c r="Q86" s="590"/>
      <c r="R86" s="590"/>
      <c r="S86" s="590"/>
      <c r="T86" s="588"/>
      <c r="U86" s="588"/>
      <c r="V86" s="588"/>
      <c r="W86" s="588"/>
      <c r="X86" s="588"/>
      <c r="Y86" s="588"/>
      <c r="Z86" s="588"/>
      <c r="AA86" s="588"/>
      <c r="AB86" s="588"/>
      <c r="AC86" s="588"/>
      <c r="AD86" s="588"/>
      <c r="AE86" s="61"/>
      <c r="AF86" s="61"/>
      <c r="AG86" s="61"/>
      <c r="AH86" s="61"/>
      <c r="AI86" s="61"/>
      <c r="AJ86" s="61"/>
    </row>
    <row r="87" spans="1:36" ht="13.95" customHeight="1">
      <c r="A87" s="587"/>
      <c r="B87" s="587"/>
      <c r="C87" s="586"/>
      <c r="D87" s="586"/>
      <c r="E87" s="586"/>
      <c r="F87" s="586"/>
      <c r="G87" s="586"/>
      <c r="H87" s="590"/>
      <c r="I87" s="590"/>
      <c r="J87" s="590"/>
      <c r="K87" s="590"/>
      <c r="L87" s="590"/>
      <c r="M87" s="590"/>
      <c r="N87" s="590"/>
      <c r="O87" s="590"/>
      <c r="P87" s="590"/>
      <c r="Q87" s="590"/>
      <c r="R87" s="590"/>
      <c r="S87" s="590"/>
      <c r="T87" s="588"/>
      <c r="U87" s="588"/>
      <c r="V87" s="588"/>
      <c r="W87" s="588"/>
      <c r="X87" s="588"/>
      <c r="Y87" s="588"/>
      <c r="Z87" s="588"/>
      <c r="AA87" s="588"/>
      <c r="AB87" s="588"/>
      <c r="AC87" s="588"/>
      <c r="AD87" s="588"/>
      <c r="AE87" s="61"/>
      <c r="AF87" s="61"/>
      <c r="AG87" s="61"/>
      <c r="AH87" s="61"/>
      <c r="AI87" s="61"/>
      <c r="AJ87" s="61"/>
    </row>
    <row r="88" spans="1:36" ht="13.95" customHeight="1">
      <c r="A88" s="587"/>
      <c r="B88" s="587"/>
      <c r="C88" s="586"/>
      <c r="D88" s="586"/>
      <c r="E88" s="586"/>
      <c r="F88" s="586"/>
      <c r="G88" s="586"/>
      <c r="H88" s="590"/>
      <c r="I88" s="590"/>
      <c r="J88" s="590"/>
      <c r="K88" s="590"/>
      <c r="L88" s="590"/>
      <c r="M88" s="590"/>
      <c r="N88" s="590"/>
      <c r="O88" s="590"/>
      <c r="P88" s="590"/>
      <c r="Q88" s="590"/>
      <c r="R88" s="590"/>
      <c r="S88" s="590"/>
      <c r="T88" s="588"/>
      <c r="U88" s="588"/>
      <c r="V88" s="588"/>
      <c r="W88" s="588"/>
      <c r="X88" s="588"/>
      <c r="Y88" s="588"/>
      <c r="Z88" s="588"/>
      <c r="AA88" s="588"/>
      <c r="AB88" s="588"/>
      <c r="AC88" s="588"/>
      <c r="AD88" s="588"/>
      <c r="AE88" s="61"/>
      <c r="AF88" s="61"/>
      <c r="AG88" s="61"/>
      <c r="AH88" s="61"/>
      <c r="AI88" s="61"/>
      <c r="AJ88" s="61"/>
    </row>
    <row r="89" spans="1:36" ht="13.95" customHeight="1">
      <c r="A89" s="587"/>
      <c r="B89" s="587"/>
      <c r="C89" s="586"/>
      <c r="D89" s="586"/>
      <c r="E89" s="586"/>
      <c r="F89" s="586"/>
      <c r="G89" s="586"/>
      <c r="H89" s="590"/>
      <c r="I89" s="590"/>
      <c r="J89" s="590"/>
      <c r="K89" s="590"/>
      <c r="L89" s="590"/>
      <c r="M89" s="590"/>
      <c r="N89" s="590"/>
      <c r="O89" s="590"/>
      <c r="P89" s="590"/>
      <c r="Q89" s="590"/>
      <c r="R89" s="590"/>
      <c r="S89" s="590"/>
      <c r="T89" s="588"/>
      <c r="U89" s="588"/>
      <c r="V89" s="588"/>
      <c r="W89" s="588"/>
      <c r="X89" s="588"/>
      <c r="Y89" s="588"/>
      <c r="Z89" s="588"/>
      <c r="AA89" s="588"/>
      <c r="AB89" s="588"/>
      <c r="AC89" s="588"/>
      <c r="AD89" s="588"/>
      <c r="AE89" s="61"/>
      <c r="AF89" s="61"/>
      <c r="AG89" s="61"/>
      <c r="AH89" s="61"/>
      <c r="AI89" s="61"/>
      <c r="AJ89" s="61"/>
    </row>
    <row r="90" spans="1:36" ht="13.95" customHeight="1">
      <c r="A90" s="587"/>
      <c r="B90" s="587"/>
      <c r="C90" s="586"/>
      <c r="D90" s="586"/>
      <c r="E90" s="586"/>
      <c r="F90" s="586"/>
      <c r="G90" s="586"/>
      <c r="H90" s="590"/>
      <c r="I90" s="590"/>
      <c r="J90" s="590"/>
      <c r="K90" s="590"/>
      <c r="L90" s="590"/>
      <c r="M90" s="590"/>
      <c r="N90" s="590"/>
      <c r="O90" s="590"/>
      <c r="P90" s="590"/>
      <c r="Q90" s="590"/>
      <c r="R90" s="590"/>
      <c r="S90" s="590"/>
      <c r="T90" s="588"/>
      <c r="U90" s="588"/>
      <c r="V90" s="588"/>
      <c r="W90" s="588"/>
      <c r="X90" s="588"/>
      <c r="Y90" s="588"/>
      <c r="Z90" s="588"/>
      <c r="AA90" s="588"/>
      <c r="AB90" s="588"/>
      <c r="AC90" s="588"/>
      <c r="AD90" s="588"/>
      <c r="AE90" s="61"/>
      <c r="AF90" s="61"/>
      <c r="AG90" s="61"/>
      <c r="AH90" s="61"/>
      <c r="AI90" s="61"/>
      <c r="AJ90" s="61"/>
    </row>
    <row r="91" spans="1:36" ht="13.95" customHeight="1">
      <c r="A91" s="587"/>
      <c r="B91" s="587"/>
      <c r="C91" s="586"/>
      <c r="D91" s="586"/>
      <c r="E91" s="586"/>
      <c r="F91" s="586"/>
      <c r="G91" s="586"/>
      <c r="H91" s="590"/>
      <c r="I91" s="590"/>
      <c r="J91" s="590"/>
      <c r="K91" s="590"/>
      <c r="L91" s="590"/>
      <c r="M91" s="590"/>
      <c r="N91" s="590"/>
      <c r="O91" s="590"/>
      <c r="P91" s="590"/>
      <c r="Q91" s="590"/>
      <c r="R91" s="590"/>
      <c r="S91" s="590"/>
      <c r="T91" s="588"/>
      <c r="U91" s="588"/>
      <c r="V91" s="588"/>
      <c r="W91" s="588"/>
      <c r="X91" s="588"/>
      <c r="Y91" s="588"/>
      <c r="Z91" s="588"/>
      <c r="AA91" s="588"/>
      <c r="AB91" s="588"/>
      <c r="AC91" s="588"/>
      <c r="AD91" s="588"/>
      <c r="AE91" s="61"/>
      <c r="AF91" s="61"/>
      <c r="AG91" s="61"/>
      <c r="AH91" s="61"/>
      <c r="AI91" s="61"/>
      <c r="AJ91" s="61"/>
    </row>
    <row r="92" spans="1:36" ht="13.95" customHeight="1">
      <c r="A92" s="587"/>
      <c r="B92" s="587"/>
      <c r="C92" s="586"/>
      <c r="D92" s="586"/>
      <c r="E92" s="586"/>
      <c r="F92" s="586"/>
      <c r="G92" s="586"/>
      <c r="H92" s="590"/>
      <c r="I92" s="590"/>
      <c r="J92" s="590"/>
      <c r="K92" s="590"/>
      <c r="L92" s="590"/>
      <c r="M92" s="590"/>
      <c r="N92" s="590"/>
      <c r="O92" s="590"/>
      <c r="P92" s="590"/>
      <c r="Q92" s="590"/>
      <c r="R92" s="590"/>
      <c r="S92" s="590"/>
      <c r="T92" s="588"/>
      <c r="U92" s="588"/>
      <c r="V92" s="588"/>
      <c r="W92" s="588"/>
      <c r="X92" s="588"/>
      <c r="Y92" s="588"/>
      <c r="Z92" s="588"/>
      <c r="AA92" s="588"/>
      <c r="AB92" s="588"/>
      <c r="AC92" s="588"/>
      <c r="AD92" s="588"/>
      <c r="AE92" s="61"/>
      <c r="AF92" s="61"/>
      <c r="AG92" s="61"/>
      <c r="AH92" s="61"/>
      <c r="AI92" s="61"/>
      <c r="AJ92" s="61"/>
    </row>
    <row r="93" spans="1:36" ht="13.95" customHeight="1">
      <c r="A93" s="587"/>
      <c r="B93" s="587"/>
      <c r="C93" s="586"/>
      <c r="D93" s="586"/>
      <c r="E93" s="586"/>
      <c r="F93" s="586"/>
      <c r="G93" s="586"/>
      <c r="H93" s="590"/>
      <c r="I93" s="590"/>
      <c r="J93" s="590"/>
      <c r="K93" s="590"/>
      <c r="L93" s="590"/>
      <c r="M93" s="590"/>
      <c r="N93" s="590"/>
      <c r="O93" s="590"/>
      <c r="P93" s="590"/>
      <c r="Q93" s="590"/>
      <c r="R93" s="590"/>
      <c r="S93" s="590"/>
      <c r="T93" s="588"/>
      <c r="U93" s="588"/>
      <c r="V93" s="588"/>
      <c r="W93" s="588"/>
      <c r="X93" s="588"/>
      <c r="Y93" s="588"/>
      <c r="Z93" s="588"/>
      <c r="AA93" s="588"/>
      <c r="AB93" s="588"/>
      <c r="AC93" s="588"/>
      <c r="AD93" s="588"/>
      <c r="AE93" s="61"/>
      <c r="AF93" s="61"/>
      <c r="AG93" s="61"/>
      <c r="AH93" s="61"/>
      <c r="AI93" s="61"/>
      <c r="AJ93" s="61"/>
    </row>
    <row r="94" spans="1:36" ht="13.95" customHeight="1">
      <c r="A94" s="587"/>
      <c r="B94" s="587"/>
      <c r="C94" s="586"/>
      <c r="D94" s="586"/>
      <c r="E94" s="586"/>
      <c r="F94" s="586"/>
      <c r="G94" s="586"/>
      <c r="H94" s="590"/>
      <c r="I94" s="590"/>
      <c r="J94" s="590"/>
      <c r="K94" s="590"/>
      <c r="L94" s="590"/>
      <c r="M94" s="590"/>
      <c r="N94" s="590"/>
      <c r="O94" s="590"/>
      <c r="P94" s="590"/>
      <c r="Q94" s="590"/>
      <c r="R94" s="590"/>
      <c r="S94" s="590"/>
      <c r="T94" s="588"/>
      <c r="U94" s="588"/>
      <c r="V94" s="588"/>
      <c r="W94" s="588"/>
      <c r="X94" s="588"/>
      <c r="Y94" s="588"/>
      <c r="Z94" s="588"/>
      <c r="AA94" s="588"/>
      <c r="AB94" s="588"/>
      <c r="AC94" s="588"/>
      <c r="AD94" s="588"/>
      <c r="AE94" s="61"/>
      <c r="AF94" s="61"/>
      <c r="AG94" s="61"/>
      <c r="AH94" s="61"/>
      <c r="AI94" s="61"/>
      <c r="AJ94" s="61"/>
    </row>
    <row r="95" spans="1:36" ht="13.95" customHeight="1">
      <c r="A95" s="587"/>
      <c r="B95" s="587"/>
      <c r="C95" s="586"/>
      <c r="D95" s="586"/>
      <c r="E95" s="586"/>
      <c r="F95" s="586"/>
      <c r="G95" s="586"/>
      <c r="H95" s="590"/>
      <c r="I95" s="590"/>
      <c r="J95" s="590"/>
      <c r="K95" s="590"/>
      <c r="L95" s="590"/>
      <c r="M95" s="590"/>
      <c r="N95" s="590"/>
      <c r="O95" s="590"/>
      <c r="P95" s="590"/>
      <c r="Q95" s="590"/>
      <c r="R95" s="590"/>
      <c r="S95" s="590"/>
      <c r="T95" s="588"/>
      <c r="U95" s="588"/>
      <c r="V95" s="588"/>
      <c r="W95" s="588"/>
      <c r="X95" s="588"/>
      <c r="Y95" s="588"/>
      <c r="Z95" s="588"/>
      <c r="AA95" s="588"/>
      <c r="AB95" s="588"/>
      <c r="AC95" s="588"/>
      <c r="AD95" s="588"/>
      <c r="AE95" s="61"/>
      <c r="AF95" s="61"/>
      <c r="AG95" s="61"/>
      <c r="AH95" s="61"/>
      <c r="AI95" s="61"/>
      <c r="AJ95" s="61"/>
    </row>
    <row r="96" spans="1:36" ht="13.95" customHeight="1">
      <c r="A96" s="587"/>
      <c r="B96" s="587"/>
      <c r="C96" s="586"/>
      <c r="D96" s="586"/>
      <c r="E96" s="586"/>
      <c r="F96" s="586"/>
      <c r="G96" s="586"/>
      <c r="H96" s="590"/>
      <c r="I96" s="590"/>
      <c r="J96" s="590"/>
      <c r="K96" s="590"/>
      <c r="L96" s="590"/>
      <c r="M96" s="590"/>
      <c r="N96" s="590"/>
      <c r="O96" s="590"/>
      <c r="P96" s="590"/>
      <c r="Q96" s="590"/>
      <c r="R96" s="590"/>
      <c r="S96" s="590"/>
      <c r="T96" s="588"/>
      <c r="U96" s="588"/>
      <c r="V96" s="588"/>
      <c r="W96" s="588"/>
      <c r="X96" s="588"/>
      <c r="Y96" s="588"/>
      <c r="Z96" s="588"/>
      <c r="AA96" s="588"/>
      <c r="AB96" s="588"/>
      <c r="AC96" s="588"/>
      <c r="AD96" s="588"/>
      <c r="AE96" s="61"/>
      <c r="AF96" s="61"/>
      <c r="AG96" s="61"/>
      <c r="AH96" s="61"/>
      <c r="AI96" s="61"/>
      <c r="AJ96" s="61"/>
    </row>
    <row r="97" spans="1:36" ht="13.95" customHeight="1">
      <c r="A97" s="587"/>
      <c r="B97" s="587"/>
      <c r="C97" s="586"/>
      <c r="D97" s="586"/>
      <c r="E97" s="586"/>
      <c r="F97" s="586"/>
      <c r="G97" s="586"/>
      <c r="H97" s="590"/>
      <c r="I97" s="590"/>
      <c r="J97" s="590"/>
      <c r="K97" s="590"/>
      <c r="L97" s="590"/>
      <c r="M97" s="590"/>
      <c r="N97" s="590"/>
      <c r="O97" s="590"/>
      <c r="P97" s="590"/>
      <c r="Q97" s="590"/>
      <c r="R97" s="590"/>
      <c r="S97" s="590"/>
      <c r="T97" s="588"/>
      <c r="U97" s="588"/>
      <c r="V97" s="588"/>
      <c r="W97" s="588"/>
      <c r="X97" s="588"/>
      <c r="Y97" s="588"/>
      <c r="Z97" s="588"/>
      <c r="AA97" s="588"/>
      <c r="AB97" s="588"/>
      <c r="AC97" s="588"/>
      <c r="AD97" s="588"/>
      <c r="AE97" s="61"/>
      <c r="AF97" s="61"/>
      <c r="AG97" s="61"/>
      <c r="AH97" s="61"/>
      <c r="AI97" s="61"/>
      <c r="AJ97" s="61"/>
    </row>
    <row r="98" spans="1:36" ht="13.95" customHeight="1">
      <c r="A98" s="587"/>
      <c r="B98" s="587"/>
      <c r="C98" s="586"/>
      <c r="D98" s="586"/>
      <c r="E98" s="586"/>
      <c r="F98" s="586"/>
      <c r="G98" s="586"/>
      <c r="H98" s="590"/>
      <c r="I98" s="590"/>
      <c r="J98" s="590"/>
      <c r="K98" s="590"/>
      <c r="L98" s="590"/>
      <c r="M98" s="590"/>
      <c r="N98" s="590"/>
      <c r="O98" s="590"/>
      <c r="P98" s="590"/>
      <c r="Q98" s="590"/>
      <c r="R98" s="590"/>
      <c r="S98" s="590"/>
      <c r="T98" s="588"/>
      <c r="U98" s="588"/>
      <c r="V98" s="588"/>
      <c r="W98" s="588"/>
      <c r="X98" s="588"/>
      <c r="Y98" s="588"/>
      <c r="Z98" s="588"/>
      <c r="AA98" s="588"/>
      <c r="AB98" s="588"/>
      <c r="AC98" s="588"/>
      <c r="AD98" s="588"/>
      <c r="AE98" s="61"/>
      <c r="AF98" s="61"/>
      <c r="AG98" s="61"/>
      <c r="AH98" s="61"/>
      <c r="AI98" s="61"/>
      <c r="AJ98" s="61"/>
    </row>
    <row r="99" spans="1:36" ht="13.95" customHeight="1">
      <c r="A99" s="587"/>
      <c r="B99" s="587"/>
      <c r="C99" s="586"/>
      <c r="D99" s="586"/>
      <c r="E99" s="586"/>
      <c r="F99" s="586"/>
      <c r="G99" s="586"/>
      <c r="H99" s="590"/>
      <c r="I99" s="590"/>
      <c r="J99" s="590"/>
      <c r="K99" s="590"/>
      <c r="L99" s="590"/>
      <c r="M99" s="590"/>
      <c r="N99" s="590"/>
      <c r="O99" s="590"/>
      <c r="P99" s="590"/>
      <c r="Q99" s="590"/>
      <c r="R99" s="590"/>
      <c r="S99" s="590"/>
      <c r="T99" s="588"/>
      <c r="U99" s="588"/>
      <c r="V99" s="588"/>
      <c r="W99" s="588"/>
      <c r="X99" s="588"/>
      <c r="Y99" s="588"/>
      <c r="Z99" s="588"/>
      <c r="AA99" s="588"/>
      <c r="AB99" s="588"/>
      <c r="AC99" s="588"/>
      <c r="AD99" s="588"/>
      <c r="AE99" s="61"/>
      <c r="AF99" s="61"/>
      <c r="AG99" s="61"/>
      <c r="AH99" s="61"/>
      <c r="AI99" s="61"/>
      <c r="AJ99" s="61"/>
    </row>
    <row r="100" spans="1:36" ht="13.95" customHeight="1">
      <c r="A100" s="587"/>
      <c r="B100" s="587"/>
      <c r="C100" s="586"/>
      <c r="D100" s="586"/>
      <c r="E100" s="586"/>
      <c r="F100" s="586"/>
      <c r="G100" s="586"/>
      <c r="H100" s="590"/>
      <c r="I100" s="590"/>
      <c r="J100" s="590"/>
      <c r="K100" s="590"/>
      <c r="L100" s="590"/>
      <c r="M100" s="590"/>
      <c r="N100" s="590"/>
      <c r="O100" s="590"/>
      <c r="P100" s="590"/>
      <c r="Q100" s="590"/>
      <c r="R100" s="590"/>
      <c r="S100" s="590"/>
      <c r="T100" s="588"/>
      <c r="U100" s="588"/>
      <c r="V100" s="588"/>
      <c r="W100" s="588"/>
      <c r="X100" s="588"/>
      <c r="Y100" s="588"/>
      <c r="Z100" s="588"/>
      <c r="AA100" s="588"/>
      <c r="AB100" s="588"/>
      <c r="AC100" s="588"/>
      <c r="AD100" s="588"/>
      <c r="AE100" s="61"/>
      <c r="AF100" s="61"/>
      <c r="AG100" s="61"/>
      <c r="AH100" s="61"/>
      <c r="AI100" s="61"/>
      <c r="AJ100" s="61"/>
    </row>
    <row r="101" spans="1:36" ht="13.95" customHeight="1">
      <c r="A101" s="587"/>
      <c r="B101" s="587"/>
      <c r="C101" s="586"/>
      <c r="D101" s="586"/>
      <c r="E101" s="586"/>
      <c r="F101" s="586"/>
      <c r="G101" s="586"/>
      <c r="H101" s="590"/>
      <c r="I101" s="590"/>
      <c r="J101" s="590"/>
      <c r="K101" s="590"/>
      <c r="L101" s="590"/>
      <c r="M101" s="590"/>
      <c r="N101" s="590"/>
      <c r="O101" s="590"/>
      <c r="P101" s="590"/>
      <c r="Q101" s="590"/>
      <c r="R101" s="590"/>
      <c r="S101" s="590"/>
      <c r="T101" s="588"/>
      <c r="U101" s="588"/>
      <c r="V101" s="588"/>
      <c r="W101" s="588"/>
      <c r="X101" s="588"/>
      <c r="Y101" s="588"/>
      <c r="Z101" s="588"/>
      <c r="AA101" s="588"/>
      <c r="AB101" s="588"/>
      <c r="AC101" s="588"/>
      <c r="AD101" s="588"/>
      <c r="AE101" s="61"/>
      <c r="AF101" s="61"/>
      <c r="AG101" s="61"/>
      <c r="AH101" s="61"/>
      <c r="AI101" s="61"/>
      <c r="AJ101" s="61"/>
    </row>
    <row r="102" spans="1:36" ht="13.95" customHeight="1">
      <c r="A102" s="587"/>
      <c r="B102" s="587"/>
      <c r="C102" s="586"/>
      <c r="D102" s="586"/>
      <c r="E102" s="586"/>
      <c r="F102" s="586"/>
      <c r="G102" s="586"/>
      <c r="H102" s="590"/>
      <c r="I102" s="590"/>
      <c r="J102" s="590"/>
      <c r="K102" s="590"/>
      <c r="L102" s="590"/>
      <c r="M102" s="590"/>
      <c r="N102" s="590"/>
      <c r="O102" s="590"/>
      <c r="P102" s="590"/>
      <c r="Q102" s="590"/>
      <c r="R102" s="590"/>
      <c r="S102" s="590"/>
      <c r="T102" s="588"/>
      <c r="U102" s="588"/>
      <c r="V102" s="588"/>
      <c r="W102" s="588"/>
      <c r="X102" s="588"/>
      <c r="Y102" s="588"/>
      <c r="Z102" s="588"/>
      <c r="AA102" s="588"/>
      <c r="AB102" s="588"/>
      <c r="AC102" s="588"/>
      <c r="AD102" s="588"/>
      <c r="AE102" s="61"/>
      <c r="AF102" s="61"/>
      <c r="AG102" s="61"/>
      <c r="AH102" s="61"/>
      <c r="AI102" s="61"/>
      <c r="AJ102" s="61"/>
    </row>
    <row r="103" spans="1:36" ht="13.95" customHeight="1">
      <c r="A103" s="587"/>
      <c r="B103" s="587"/>
      <c r="C103" s="586"/>
      <c r="D103" s="586"/>
      <c r="E103" s="586"/>
      <c r="F103" s="586"/>
      <c r="G103" s="586"/>
      <c r="H103" s="590"/>
      <c r="I103" s="590"/>
      <c r="J103" s="590"/>
      <c r="K103" s="590"/>
      <c r="L103" s="590"/>
      <c r="M103" s="590"/>
      <c r="N103" s="590"/>
      <c r="O103" s="590"/>
      <c r="P103" s="590"/>
      <c r="Q103" s="590"/>
      <c r="R103" s="590"/>
      <c r="S103" s="590"/>
      <c r="T103" s="588"/>
      <c r="U103" s="588"/>
      <c r="V103" s="588"/>
      <c r="W103" s="588"/>
      <c r="X103" s="588"/>
      <c r="Y103" s="588"/>
      <c r="Z103" s="588"/>
      <c r="AA103" s="588"/>
      <c r="AB103" s="588"/>
      <c r="AC103" s="588"/>
      <c r="AD103" s="588"/>
      <c r="AE103" s="61"/>
      <c r="AF103" s="61"/>
      <c r="AG103" s="61"/>
      <c r="AH103" s="61"/>
      <c r="AI103" s="61"/>
      <c r="AJ103" s="61"/>
    </row>
    <row r="104" spans="1:36" ht="13.95" customHeight="1">
      <c r="A104" s="587"/>
      <c r="B104" s="587"/>
      <c r="C104" s="586"/>
      <c r="D104" s="586"/>
      <c r="E104" s="586"/>
      <c r="F104" s="586"/>
      <c r="G104" s="586"/>
      <c r="H104" s="590"/>
      <c r="I104" s="590"/>
      <c r="J104" s="590"/>
      <c r="K104" s="590"/>
      <c r="L104" s="590"/>
      <c r="M104" s="590"/>
      <c r="N104" s="590"/>
      <c r="O104" s="590"/>
      <c r="P104" s="590"/>
      <c r="Q104" s="590"/>
      <c r="R104" s="590"/>
      <c r="S104" s="590"/>
      <c r="T104" s="588"/>
      <c r="U104" s="588"/>
      <c r="V104" s="588"/>
      <c r="W104" s="588"/>
      <c r="X104" s="588"/>
      <c r="Y104" s="588"/>
      <c r="Z104" s="588"/>
      <c r="AA104" s="588"/>
      <c r="AB104" s="588"/>
      <c r="AC104" s="588"/>
      <c r="AD104" s="588"/>
      <c r="AE104" s="61"/>
      <c r="AF104" s="61"/>
      <c r="AG104" s="61"/>
      <c r="AH104" s="61"/>
      <c r="AI104" s="61"/>
      <c r="AJ104" s="61"/>
    </row>
    <row r="105" spans="1:36" ht="13.95" customHeight="1">
      <c r="A105" s="587"/>
      <c r="B105" s="587"/>
      <c r="C105" s="586"/>
      <c r="D105" s="586"/>
      <c r="E105" s="586"/>
      <c r="F105" s="586"/>
      <c r="G105" s="586"/>
      <c r="H105" s="590"/>
      <c r="I105" s="590"/>
      <c r="J105" s="590"/>
      <c r="K105" s="590"/>
      <c r="L105" s="590"/>
      <c r="M105" s="590"/>
      <c r="N105" s="590"/>
      <c r="O105" s="590"/>
      <c r="P105" s="590"/>
      <c r="Q105" s="590"/>
      <c r="R105" s="590"/>
      <c r="S105" s="590"/>
      <c r="T105" s="588"/>
      <c r="U105" s="588"/>
      <c r="V105" s="588"/>
      <c r="W105" s="588"/>
      <c r="X105" s="588"/>
      <c r="Y105" s="588"/>
      <c r="Z105" s="588"/>
      <c r="AA105" s="588"/>
      <c r="AB105" s="588"/>
      <c r="AC105" s="588"/>
      <c r="AD105" s="588"/>
      <c r="AE105" s="61"/>
      <c r="AF105" s="61"/>
      <c r="AG105" s="61"/>
      <c r="AH105" s="61"/>
      <c r="AI105" s="61"/>
      <c r="AJ105" s="61"/>
    </row>
    <row r="106" spans="1:36" ht="13.95" customHeight="1">
      <c r="A106" s="587"/>
      <c r="B106" s="587"/>
      <c r="C106" s="586"/>
      <c r="D106" s="586"/>
      <c r="E106" s="586"/>
      <c r="F106" s="586"/>
      <c r="G106" s="586"/>
      <c r="H106" s="590"/>
      <c r="I106" s="590"/>
      <c r="J106" s="590"/>
      <c r="K106" s="590"/>
      <c r="L106" s="590"/>
      <c r="M106" s="590"/>
      <c r="N106" s="590"/>
      <c r="O106" s="590"/>
      <c r="P106" s="590"/>
      <c r="Q106" s="590"/>
      <c r="R106" s="590"/>
      <c r="S106" s="590"/>
      <c r="T106" s="588"/>
      <c r="U106" s="588"/>
      <c r="V106" s="588"/>
      <c r="W106" s="588"/>
      <c r="X106" s="588"/>
      <c r="Y106" s="588"/>
      <c r="Z106" s="588"/>
      <c r="AA106" s="588"/>
      <c r="AB106" s="588"/>
      <c r="AC106" s="588"/>
      <c r="AD106" s="588"/>
      <c r="AE106" s="61"/>
      <c r="AF106" s="61"/>
      <c r="AG106" s="61"/>
      <c r="AH106" s="61"/>
      <c r="AI106" s="61"/>
      <c r="AJ106" s="61"/>
    </row>
    <row r="107" spans="1:36" ht="13.95" customHeight="1">
      <c r="A107" s="587"/>
      <c r="B107" s="587"/>
      <c r="C107" s="586"/>
      <c r="D107" s="586"/>
      <c r="E107" s="586"/>
      <c r="F107" s="586"/>
      <c r="G107" s="586"/>
      <c r="H107" s="590"/>
      <c r="I107" s="590"/>
      <c r="J107" s="590"/>
      <c r="K107" s="590"/>
      <c r="L107" s="590"/>
      <c r="M107" s="590"/>
      <c r="N107" s="590"/>
      <c r="O107" s="590"/>
      <c r="P107" s="590"/>
      <c r="Q107" s="590"/>
      <c r="R107" s="590"/>
      <c r="S107" s="590"/>
      <c r="T107" s="588"/>
      <c r="U107" s="588"/>
      <c r="V107" s="588"/>
      <c r="W107" s="588"/>
      <c r="X107" s="588"/>
      <c r="Y107" s="588"/>
      <c r="Z107" s="588"/>
      <c r="AA107" s="588"/>
      <c r="AB107" s="588"/>
      <c r="AC107" s="588"/>
      <c r="AD107" s="588"/>
      <c r="AE107" s="61"/>
      <c r="AF107" s="61"/>
      <c r="AG107" s="61"/>
      <c r="AH107" s="61"/>
      <c r="AI107" s="61"/>
      <c r="AJ107" s="61"/>
    </row>
    <row r="108" spans="1:36" ht="13.95" customHeight="1">
      <c r="A108" s="587"/>
      <c r="B108" s="587"/>
      <c r="C108" s="586"/>
      <c r="D108" s="586"/>
      <c r="E108" s="586"/>
      <c r="F108" s="586"/>
      <c r="G108" s="586"/>
      <c r="H108" s="590"/>
      <c r="I108" s="590"/>
      <c r="J108" s="590"/>
      <c r="K108" s="590"/>
      <c r="L108" s="590"/>
      <c r="M108" s="590"/>
      <c r="N108" s="590"/>
      <c r="O108" s="590"/>
      <c r="P108" s="590"/>
      <c r="Q108" s="590"/>
      <c r="R108" s="590"/>
      <c r="S108" s="590"/>
      <c r="T108" s="588"/>
      <c r="U108" s="588"/>
      <c r="V108" s="588"/>
      <c r="W108" s="588"/>
      <c r="X108" s="588"/>
      <c r="Y108" s="588"/>
      <c r="Z108" s="588"/>
      <c r="AA108" s="588"/>
      <c r="AB108" s="588"/>
      <c r="AC108" s="588"/>
      <c r="AD108" s="588"/>
      <c r="AE108" s="61"/>
      <c r="AF108" s="61"/>
      <c r="AG108" s="61"/>
      <c r="AH108" s="61"/>
      <c r="AI108" s="61"/>
      <c r="AJ108" s="61"/>
    </row>
    <row r="109" spans="1:36" ht="13.95" customHeight="1">
      <c r="A109" s="587"/>
      <c r="B109" s="587"/>
      <c r="C109" s="586"/>
      <c r="D109" s="586"/>
      <c r="E109" s="586"/>
      <c r="F109" s="586"/>
      <c r="G109" s="586"/>
      <c r="H109" s="590"/>
      <c r="I109" s="590"/>
      <c r="J109" s="590"/>
      <c r="K109" s="590"/>
      <c r="L109" s="590"/>
      <c r="M109" s="590"/>
      <c r="N109" s="590"/>
      <c r="O109" s="590"/>
      <c r="P109" s="590"/>
      <c r="Q109" s="590"/>
      <c r="R109" s="590"/>
      <c r="S109" s="590"/>
      <c r="T109" s="588"/>
      <c r="U109" s="588"/>
      <c r="V109" s="588"/>
      <c r="W109" s="588"/>
      <c r="X109" s="588"/>
      <c r="Y109" s="588"/>
      <c r="Z109" s="588"/>
      <c r="AA109" s="588"/>
      <c r="AB109" s="588"/>
      <c r="AC109" s="588"/>
      <c r="AD109" s="588"/>
      <c r="AE109" s="61"/>
      <c r="AF109" s="61"/>
      <c r="AG109" s="61"/>
      <c r="AH109" s="61"/>
      <c r="AI109" s="61"/>
      <c r="AJ109" s="61"/>
    </row>
    <row r="110" spans="1:36" ht="13.95" customHeight="1">
      <c r="A110" s="587"/>
      <c r="B110" s="587"/>
      <c r="C110" s="586"/>
      <c r="D110" s="586"/>
      <c r="E110" s="586"/>
      <c r="F110" s="586"/>
      <c r="G110" s="586"/>
      <c r="H110" s="590"/>
      <c r="I110" s="590"/>
      <c r="J110" s="590"/>
      <c r="K110" s="590"/>
      <c r="L110" s="590"/>
      <c r="M110" s="590"/>
      <c r="N110" s="590"/>
      <c r="O110" s="590"/>
      <c r="P110" s="590"/>
      <c r="Q110" s="590"/>
      <c r="R110" s="590"/>
      <c r="S110" s="590"/>
      <c r="T110" s="588"/>
      <c r="U110" s="588"/>
      <c r="V110" s="588"/>
      <c r="W110" s="588"/>
      <c r="X110" s="588"/>
      <c r="Y110" s="588"/>
      <c r="Z110" s="588"/>
      <c r="AA110" s="588"/>
      <c r="AB110" s="588"/>
      <c r="AC110" s="588"/>
      <c r="AD110" s="588"/>
      <c r="AE110" s="61"/>
      <c r="AF110" s="61"/>
      <c r="AG110" s="61"/>
      <c r="AH110" s="61"/>
      <c r="AI110" s="61"/>
      <c r="AJ110" s="61"/>
    </row>
    <row r="111" spans="1:36" ht="13.95" customHeight="1">
      <c r="A111" s="587"/>
      <c r="B111" s="587"/>
      <c r="C111" s="586"/>
      <c r="D111" s="586"/>
      <c r="E111" s="586"/>
      <c r="F111" s="586"/>
      <c r="G111" s="586"/>
      <c r="H111" s="590"/>
      <c r="I111" s="590"/>
      <c r="J111" s="590"/>
      <c r="K111" s="590"/>
      <c r="L111" s="590"/>
      <c r="M111" s="590"/>
      <c r="N111" s="590"/>
      <c r="O111" s="590"/>
      <c r="P111" s="590"/>
      <c r="Q111" s="590"/>
      <c r="R111" s="590"/>
      <c r="S111" s="590"/>
      <c r="T111" s="588"/>
      <c r="U111" s="588"/>
      <c r="V111" s="588"/>
      <c r="W111" s="588"/>
      <c r="X111" s="588"/>
      <c r="Y111" s="588"/>
      <c r="Z111" s="588"/>
      <c r="AA111" s="588"/>
      <c r="AB111" s="588"/>
      <c r="AC111" s="588"/>
      <c r="AD111" s="588"/>
      <c r="AE111" s="61"/>
      <c r="AF111" s="61"/>
      <c r="AG111" s="61"/>
      <c r="AH111" s="61"/>
      <c r="AI111" s="61"/>
      <c r="AJ111" s="61"/>
    </row>
    <row r="112" spans="1:36" ht="13.95" customHeight="1">
      <c r="A112" s="587"/>
      <c r="B112" s="587"/>
      <c r="C112" s="586"/>
      <c r="D112" s="586"/>
      <c r="E112" s="586"/>
      <c r="F112" s="586"/>
      <c r="G112" s="586"/>
      <c r="H112" s="590"/>
      <c r="I112" s="590"/>
      <c r="J112" s="590"/>
      <c r="K112" s="590"/>
      <c r="L112" s="590"/>
      <c r="M112" s="590"/>
      <c r="N112" s="590"/>
      <c r="O112" s="590"/>
      <c r="P112" s="590"/>
      <c r="Q112" s="590"/>
      <c r="R112" s="590"/>
      <c r="S112" s="590"/>
      <c r="T112" s="588"/>
      <c r="U112" s="588"/>
      <c r="V112" s="588"/>
      <c r="W112" s="588"/>
      <c r="X112" s="588"/>
      <c r="Y112" s="588"/>
      <c r="Z112" s="588"/>
      <c r="AA112" s="588"/>
      <c r="AB112" s="588"/>
      <c r="AC112" s="588"/>
      <c r="AD112" s="588"/>
      <c r="AE112" s="61"/>
      <c r="AF112" s="61"/>
      <c r="AG112" s="61"/>
      <c r="AH112" s="61"/>
      <c r="AI112" s="61"/>
      <c r="AJ112" s="61"/>
    </row>
    <row r="113" spans="1:36" ht="13.95" customHeight="1">
      <c r="A113" s="587"/>
      <c r="B113" s="587"/>
      <c r="C113" s="586"/>
      <c r="D113" s="586"/>
      <c r="E113" s="586"/>
      <c r="F113" s="586"/>
      <c r="G113" s="586"/>
      <c r="H113" s="590"/>
      <c r="I113" s="590"/>
      <c r="J113" s="590"/>
      <c r="K113" s="590"/>
      <c r="L113" s="590"/>
      <c r="M113" s="590"/>
      <c r="N113" s="590"/>
      <c r="O113" s="590"/>
      <c r="P113" s="590"/>
      <c r="Q113" s="590"/>
      <c r="R113" s="590"/>
      <c r="S113" s="590"/>
      <c r="T113" s="588"/>
      <c r="U113" s="588"/>
      <c r="V113" s="588"/>
      <c r="W113" s="588"/>
      <c r="X113" s="588"/>
      <c r="Y113" s="588"/>
      <c r="Z113" s="588"/>
      <c r="AA113" s="588"/>
      <c r="AB113" s="588"/>
      <c r="AC113" s="588"/>
      <c r="AD113" s="588"/>
      <c r="AE113" s="61"/>
      <c r="AF113" s="61"/>
      <c r="AG113" s="61"/>
      <c r="AH113" s="61"/>
      <c r="AI113" s="61"/>
      <c r="AJ113" s="61"/>
    </row>
    <row r="114" spans="1:36" ht="13.95" customHeight="1">
      <c r="A114" s="587"/>
      <c r="B114" s="587"/>
      <c r="C114" s="586"/>
      <c r="D114" s="586"/>
      <c r="E114" s="586"/>
      <c r="F114" s="586"/>
      <c r="G114" s="586"/>
      <c r="H114" s="590"/>
      <c r="I114" s="590"/>
      <c r="J114" s="590"/>
      <c r="K114" s="590"/>
      <c r="L114" s="590"/>
      <c r="M114" s="590"/>
      <c r="N114" s="590"/>
      <c r="O114" s="590"/>
      <c r="P114" s="590"/>
      <c r="Q114" s="590"/>
      <c r="R114" s="590"/>
      <c r="S114" s="590"/>
      <c r="T114" s="588"/>
      <c r="U114" s="588"/>
      <c r="V114" s="588"/>
      <c r="W114" s="588"/>
      <c r="X114" s="588"/>
      <c r="Y114" s="588"/>
      <c r="Z114" s="588"/>
      <c r="AA114" s="588"/>
      <c r="AB114" s="588"/>
      <c r="AC114" s="588"/>
      <c r="AD114" s="588"/>
      <c r="AE114" s="61"/>
      <c r="AF114" s="61"/>
      <c r="AG114" s="61"/>
      <c r="AH114" s="61"/>
      <c r="AI114" s="61"/>
      <c r="AJ114" s="61"/>
    </row>
    <row r="115" spans="1:36" ht="13.95" customHeight="1">
      <c r="A115" s="587"/>
      <c r="B115" s="587"/>
      <c r="C115" s="586"/>
      <c r="D115" s="586"/>
      <c r="E115" s="586"/>
      <c r="F115" s="586"/>
      <c r="G115" s="586"/>
      <c r="H115" s="590"/>
      <c r="I115" s="590"/>
      <c r="J115" s="590"/>
      <c r="K115" s="590"/>
      <c r="L115" s="590"/>
      <c r="M115" s="590"/>
      <c r="N115" s="590"/>
      <c r="O115" s="590"/>
      <c r="P115" s="590"/>
      <c r="Q115" s="590"/>
      <c r="R115" s="590"/>
      <c r="S115" s="590"/>
      <c r="T115" s="588"/>
      <c r="U115" s="588"/>
      <c r="V115" s="588"/>
      <c r="W115" s="588"/>
      <c r="X115" s="588"/>
      <c r="Y115" s="588"/>
      <c r="Z115" s="588"/>
      <c r="AA115" s="588"/>
      <c r="AB115" s="588"/>
      <c r="AC115" s="588"/>
      <c r="AD115" s="588"/>
      <c r="AE115" s="61"/>
      <c r="AF115" s="61"/>
      <c r="AG115" s="61"/>
      <c r="AH115" s="61"/>
      <c r="AI115" s="61"/>
      <c r="AJ115" s="61"/>
    </row>
    <row r="116" spans="1:36" ht="13.95" customHeight="1">
      <c r="A116" s="587"/>
      <c r="B116" s="587"/>
      <c r="C116" s="586"/>
      <c r="D116" s="586"/>
      <c r="E116" s="586"/>
      <c r="F116" s="586"/>
      <c r="G116" s="586"/>
      <c r="H116" s="590"/>
      <c r="I116" s="590"/>
      <c r="J116" s="590"/>
      <c r="K116" s="590"/>
      <c r="L116" s="590"/>
      <c r="M116" s="590"/>
      <c r="N116" s="590"/>
      <c r="O116" s="590"/>
      <c r="P116" s="590"/>
      <c r="Q116" s="590"/>
      <c r="R116" s="590"/>
      <c r="S116" s="590"/>
      <c r="T116" s="588"/>
      <c r="U116" s="588"/>
      <c r="V116" s="588"/>
      <c r="W116" s="588"/>
      <c r="X116" s="588"/>
      <c r="Y116" s="588"/>
      <c r="Z116" s="588"/>
      <c r="AA116" s="588"/>
      <c r="AB116" s="588"/>
      <c r="AC116" s="588"/>
      <c r="AD116" s="588"/>
      <c r="AE116" s="61"/>
      <c r="AF116" s="61"/>
      <c r="AG116" s="61"/>
      <c r="AH116" s="61"/>
      <c r="AI116" s="61"/>
      <c r="AJ116" s="61"/>
    </row>
    <row r="117" spans="1:36" ht="13.95" customHeight="1">
      <c r="A117" s="587"/>
      <c r="B117" s="587"/>
      <c r="C117" s="586"/>
      <c r="D117" s="586"/>
      <c r="E117" s="586"/>
      <c r="F117" s="586"/>
      <c r="G117" s="586"/>
      <c r="H117" s="590"/>
      <c r="I117" s="590"/>
      <c r="J117" s="590"/>
      <c r="K117" s="590"/>
      <c r="L117" s="590"/>
      <c r="M117" s="590"/>
      <c r="N117" s="590"/>
      <c r="O117" s="590"/>
      <c r="P117" s="590"/>
      <c r="Q117" s="590"/>
      <c r="R117" s="590"/>
      <c r="S117" s="590"/>
      <c r="T117" s="588"/>
      <c r="U117" s="588"/>
      <c r="V117" s="588"/>
      <c r="W117" s="588"/>
      <c r="X117" s="588"/>
      <c r="Y117" s="588"/>
      <c r="Z117" s="588"/>
      <c r="AA117" s="588"/>
      <c r="AB117" s="588"/>
      <c r="AC117" s="588"/>
      <c r="AD117" s="588"/>
      <c r="AE117" s="61"/>
      <c r="AF117" s="61"/>
      <c r="AG117" s="61"/>
      <c r="AH117" s="61"/>
      <c r="AI117" s="61"/>
      <c r="AJ117" s="61"/>
    </row>
    <row r="118" spans="1:36" ht="13.95" customHeight="1">
      <c r="A118" s="587"/>
      <c r="B118" s="587"/>
      <c r="C118" s="586"/>
      <c r="D118" s="586"/>
      <c r="E118" s="586"/>
      <c r="F118" s="586"/>
      <c r="G118" s="586"/>
      <c r="H118" s="590"/>
      <c r="I118" s="590"/>
      <c r="J118" s="590"/>
      <c r="K118" s="590"/>
      <c r="L118" s="590"/>
      <c r="M118" s="590"/>
      <c r="N118" s="590"/>
      <c r="O118" s="590"/>
      <c r="P118" s="590"/>
      <c r="Q118" s="590"/>
      <c r="R118" s="590"/>
      <c r="S118" s="590"/>
      <c r="T118" s="588"/>
      <c r="U118" s="588"/>
      <c r="V118" s="588"/>
      <c r="W118" s="588"/>
      <c r="X118" s="588"/>
      <c r="Y118" s="588"/>
      <c r="Z118" s="588"/>
      <c r="AA118" s="588"/>
      <c r="AB118" s="588"/>
      <c r="AC118" s="588"/>
      <c r="AD118" s="588"/>
      <c r="AE118" s="61"/>
      <c r="AF118" s="61"/>
      <c r="AG118" s="61"/>
      <c r="AH118" s="61"/>
      <c r="AI118" s="61"/>
      <c r="AJ118" s="61"/>
    </row>
    <row r="119" spans="1:36" ht="13.95" customHeight="1">
      <c r="A119" s="587"/>
      <c r="B119" s="587"/>
      <c r="C119" s="586"/>
      <c r="D119" s="586"/>
      <c r="E119" s="586"/>
      <c r="F119" s="586"/>
      <c r="G119" s="586"/>
      <c r="H119" s="590"/>
      <c r="I119" s="590"/>
      <c r="J119" s="590"/>
      <c r="K119" s="590"/>
      <c r="L119" s="590"/>
      <c r="M119" s="590"/>
      <c r="N119" s="590"/>
      <c r="O119" s="590"/>
      <c r="P119" s="590"/>
      <c r="Q119" s="590"/>
      <c r="R119" s="590"/>
      <c r="S119" s="590"/>
      <c r="T119" s="588"/>
      <c r="U119" s="588"/>
      <c r="V119" s="588"/>
      <c r="W119" s="588"/>
      <c r="X119" s="588"/>
      <c r="Y119" s="588"/>
      <c r="Z119" s="588"/>
      <c r="AA119" s="588"/>
      <c r="AB119" s="588"/>
      <c r="AC119" s="588"/>
      <c r="AD119" s="588"/>
      <c r="AE119" s="61"/>
      <c r="AF119" s="61"/>
      <c r="AG119" s="61"/>
      <c r="AH119" s="61"/>
      <c r="AI119" s="61"/>
      <c r="AJ119" s="61"/>
    </row>
    <row r="120" spans="1:36" ht="13.95" customHeight="1">
      <c r="A120" s="587"/>
      <c r="B120" s="587"/>
      <c r="C120" s="586"/>
      <c r="D120" s="586"/>
      <c r="E120" s="586"/>
      <c r="F120" s="586"/>
      <c r="G120" s="586"/>
      <c r="H120" s="590"/>
      <c r="I120" s="590"/>
      <c r="J120" s="590"/>
      <c r="K120" s="590"/>
      <c r="L120" s="590"/>
      <c r="M120" s="590"/>
      <c r="N120" s="590"/>
      <c r="O120" s="590"/>
      <c r="P120" s="590"/>
      <c r="Q120" s="590"/>
      <c r="R120" s="590"/>
      <c r="S120" s="590"/>
      <c r="T120" s="588"/>
      <c r="U120" s="588"/>
      <c r="V120" s="588"/>
      <c r="W120" s="588"/>
      <c r="X120" s="588"/>
      <c r="Y120" s="588"/>
      <c r="Z120" s="588"/>
      <c r="AA120" s="588"/>
      <c r="AB120" s="588"/>
      <c r="AC120" s="588"/>
      <c r="AD120" s="588"/>
      <c r="AE120" s="61"/>
      <c r="AF120" s="61"/>
      <c r="AG120" s="61"/>
      <c r="AH120" s="61"/>
      <c r="AI120" s="61"/>
      <c r="AJ120" s="61"/>
    </row>
    <row r="121" spans="1:36">
      <c r="A121" s="587"/>
      <c r="B121" s="587"/>
      <c r="C121" s="586"/>
      <c r="D121" s="586"/>
      <c r="E121" s="586"/>
      <c r="F121" s="586"/>
      <c r="G121" s="586"/>
      <c r="H121" s="590"/>
      <c r="I121" s="590"/>
      <c r="J121" s="590"/>
      <c r="K121" s="590"/>
      <c r="L121" s="590"/>
      <c r="M121" s="590"/>
      <c r="N121" s="590"/>
      <c r="O121" s="590"/>
      <c r="P121" s="590"/>
      <c r="Q121" s="590"/>
      <c r="R121" s="590"/>
      <c r="S121" s="590"/>
      <c r="T121" s="588"/>
      <c r="U121" s="588"/>
      <c r="V121" s="588"/>
      <c r="W121" s="588"/>
      <c r="X121" s="588"/>
      <c r="Y121" s="588"/>
      <c r="Z121" s="588"/>
      <c r="AA121" s="588"/>
      <c r="AB121" s="588"/>
      <c r="AC121" s="588"/>
      <c r="AD121" s="588"/>
      <c r="AE121" s="61"/>
      <c r="AF121" s="61"/>
      <c r="AG121" s="61"/>
      <c r="AH121" s="61"/>
      <c r="AI121" s="61"/>
      <c r="AJ121" s="61"/>
    </row>
    <row r="122" spans="1:36">
      <c r="A122" s="587"/>
      <c r="B122" s="587"/>
      <c r="C122" s="586"/>
      <c r="D122" s="586"/>
      <c r="E122" s="586"/>
      <c r="F122" s="586"/>
      <c r="G122" s="586"/>
      <c r="H122" s="590"/>
      <c r="I122" s="590"/>
      <c r="J122" s="590"/>
      <c r="K122" s="590"/>
      <c r="L122" s="590"/>
      <c r="M122" s="590"/>
      <c r="N122" s="590"/>
      <c r="O122" s="590"/>
      <c r="P122" s="590"/>
      <c r="Q122" s="590"/>
      <c r="R122" s="590"/>
      <c r="S122" s="590"/>
      <c r="T122" s="588"/>
      <c r="U122" s="588"/>
      <c r="V122" s="588"/>
      <c r="W122" s="588"/>
      <c r="X122" s="588"/>
      <c r="Y122" s="588"/>
      <c r="Z122" s="588"/>
      <c r="AA122" s="588"/>
      <c r="AB122" s="588"/>
      <c r="AC122" s="588"/>
      <c r="AD122" s="588"/>
      <c r="AE122" s="61"/>
      <c r="AF122" s="61"/>
      <c r="AG122" s="61"/>
      <c r="AH122" s="61"/>
      <c r="AI122" s="61"/>
      <c r="AJ122" s="61"/>
    </row>
    <row r="123" spans="1:36">
      <c r="A123" s="587"/>
      <c r="B123" s="587"/>
      <c r="C123" s="586"/>
      <c r="D123" s="586"/>
      <c r="E123" s="586"/>
      <c r="F123" s="586"/>
      <c r="G123" s="586"/>
      <c r="H123" s="590"/>
      <c r="I123" s="590"/>
      <c r="J123" s="590"/>
      <c r="K123" s="590"/>
      <c r="L123" s="590"/>
      <c r="M123" s="590"/>
      <c r="N123" s="590"/>
      <c r="O123" s="590"/>
      <c r="P123" s="590"/>
      <c r="Q123" s="590"/>
      <c r="R123" s="590"/>
      <c r="S123" s="590"/>
      <c r="T123" s="588"/>
      <c r="U123" s="588"/>
      <c r="V123" s="588"/>
      <c r="W123" s="588"/>
      <c r="X123" s="588"/>
      <c r="Y123" s="588"/>
      <c r="Z123" s="588"/>
      <c r="AA123" s="588"/>
      <c r="AB123" s="588"/>
      <c r="AC123" s="588"/>
      <c r="AD123" s="588"/>
      <c r="AE123" s="61"/>
      <c r="AF123" s="61"/>
      <c r="AG123" s="61"/>
      <c r="AH123" s="61"/>
      <c r="AI123" s="61"/>
      <c r="AJ123" s="61"/>
    </row>
    <row r="124" spans="1:36">
      <c r="A124" s="587"/>
      <c r="B124" s="587"/>
      <c r="C124" s="586"/>
      <c r="D124" s="586"/>
      <c r="E124" s="586"/>
      <c r="F124" s="586"/>
      <c r="G124" s="586"/>
      <c r="H124" s="590"/>
      <c r="I124" s="590"/>
      <c r="J124" s="590"/>
      <c r="K124" s="590"/>
      <c r="L124" s="590"/>
      <c r="M124" s="590"/>
      <c r="N124" s="590"/>
      <c r="O124" s="590"/>
      <c r="P124" s="590"/>
      <c r="Q124" s="590"/>
      <c r="R124" s="590"/>
      <c r="S124" s="590"/>
      <c r="T124" s="588"/>
      <c r="U124" s="588"/>
      <c r="V124" s="588"/>
      <c r="W124" s="588"/>
      <c r="X124" s="588"/>
      <c r="Y124" s="588"/>
      <c r="Z124" s="588"/>
      <c r="AA124" s="588"/>
      <c r="AB124" s="588"/>
      <c r="AC124" s="588"/>
      <c r="AD124" s="588"/>
      <c r="AE124" s="61"/>
      <c r="AF124" s="61"/>
      <c r="AG124" s="61"/>
      <c r="AH124" s="61"/>
      <c r="AI124" s="61"/>
      <c r="AJ124" s="61"/>
    </row>
    <row r="125" spans="1:36">
      <c r="A125" s="587"/>
      <c r="B125" s="587"/>
      <c r="C125" s="586"/>
      <c r="D125" s="586"/>
      <c r="E125" s="586"/>
      <c r="F125" s="586"/>
      <c r="G125" s="586"/>
      <c r="H125" s="590"/>
      <c r="I125" s="590"/>
      <c r="J125" s="590"/>
      <c r="K125" s="590"/>
      <c r="L125" s="590"/>
      <c r="M125" s="590"/>
      <c r="N125" s="590"/>
      <c r="O125" s="590"/>
      <c r="P125" s="590"/>
      <c r="Q125" s="590"/>
      <c r="R125" s="590"/>
      <c r="S125" s="590"/>
      <c r="T125" s="588"/>
      <c r="U125" s="588"/>
      <c r="V125" s="588"/>
      <c r="W125" s="588"/>
      <c r="X125" s="588"/>
      <c r="Y125" s="588"/>
      <c r="Z125" s="588"/>
      <c r="AA125" s="588"/>
      <c r="AB125" s="588"/>
      <c r="AC125" s="588"/>
      <c r="AD125" s="588"/>
      <c r="AE125" s="61"/>
      <c r="AF125" s="61"/>
      <c r="AG125" s="61"/>
      <c r="AH125" s="61"/>
      <c r="AI125" s="61"/>
      <c r="AJ125" s="61"/>
    </row>
    <row r="126" spans="1:36">
      <c r="A126" s="587"/>
      <c r="B126" s="587"/>
      <c r="C126" s="586"/>
      <c r="D126" s="586"/>
      <c r="E126" s="586"/>
      <c r="F126" s="586"/>
      <c r="G126" s="586"/>
      <c r="H126" s="590"/>
      <c r="I126" s="590"/>
      <c r="J126" s="590"/>
      <c r="K126" s="590"/>
      <c r="L126" s="590"/>
      <c r="M126" s="590"/>
      <c r="N126" s="590"/>
      <c r="O126" s="590"/>
      <c r="P126" s="590"/>
      <c r="Q126" s="590"/>
      <c r="R126" s="590"/>
      <c r="S126" s="590"/>
      <c r="T126" s="588"/>
      <c r="U126" s="588"/>
      <c r="V126" s="588"/>
      <c r="W126" s="588"/>
      <c r="X126" s="588"/>
      <c r="Y126" s="588"/>
      <c r="Z126" s="588"/>
      <c r="AA126" s="588"/>
      <c r="AB126" s="588"/>
      <c r="AC126" s="588"/>
      <c r="AD126" s="588"/>
      <c r="AE126" s="61"/>
      <c r="AF126" s="61"/>
      <c r="AG126" s="61"/>
      <c r="AH126" s="61"/>
      <c r="AI126" s="61"/>
      <c r="AJ126" s="61"/>
    </row>
    <row r="127" spans="1:36">
      <c r="A127" s="587"/>
      <c r="B127" s="587"/>
      <c r="C127" s="586"/>
      <c r="D127" s="586"/>
      <c r="E127" s="586"/>
      <c r="F127" s="586"/>
      <c r="G127" s="58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5320w27645UG9NJJZhAdNb34INljKzLH7bw5NYB0Jt2Q+DLMuKfWtdtPdxtreEsGtl0z2qAaIm9VphG8wBeQAg==" saltValue="0xuTHh2uCFX8Tjn5jS7fkw==" spinCount="100000" sheet="1" autoFilter="0"/>
  <mergeCells count="313">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69:AU69"/>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tabSelected="1" view="pageBreakPreview" topLeftCell="A5" zoomScale="46" zoomScaleNormal="46" zoomScaleSheetLayoutView="46" zoomScalePageLayoutView="70" workbookViewId="0">
      <selection activeCell="E6" sqref="E6 L15:L114"/>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4.554687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1956</v>
      </c>
      <c r="B1" s="33"/>
      <c r="C1" s="99"/>
      <c r="D1" s="98"/>
      <c r="E1" s="33"/>
      <c r="F1" s="33"/>
      <c r="G1" s="33"/>
      <c r="H1" s="33"/>
      <c r="I1" s="100"/>
      <c r="J1" s="99"/>
      <c r="K1" s="99"/>
      <c r="L1" s="99"/>
      <c r="N1" s="228"/>
      <c r="O1" s="100"/>
      <c r="P1" s="361" t="s">
        <v>26</v>
      </c>
      <c r="Q1" s="362"/>
      <c r="R1" s="363"/>
      <c r="S1" s="654" t="str">
        <f>IF(基本情報入力シート!C13&lt;&gt;"", 基本情報入力シート!C13, "")</f>
        <v>山形県</v>
      </c>
      <c r="T1" s="655"/>
      <c r="U1" s="655"/>
      <c r="V1" s="656"/>
      <c r="W1" s="193"/>
      <c r="X1" s="193"/>
      <c r="Y1" s="193"/>
      <c r="Z1" s="36"/>
      <c r="AA1" s="72"/>
      <c r="AB1" s="101"/>
      <c r="AC1" s="101"/>
      <c r="AD1" s="101"/>
      <c r="AE1" s="101"/>
      <c r="AF1" s="101"/>
      <c r="AG1" s="101"/>
      <c r="AH1" s="101"/>
      <c r="AI1" s="101"/>
      <c r="AJ1" s="46"/>
      <c r="AK1" s="46"/>
    </row>
    <row r="2" spans="1:43" ht="31.2" customHeight="1" thickBot="1">
      <c r="A2" s="721" t="s">
        <v>28</v>
      </c>
      <c r="B2" s="722"/>
      <c r="C2" s="723" t="str">
        <f>IF(基本情報入力シート!L18="", "", 基本情報入力シート!L18)</f>
        <v/>
      </c>
      <c r="D2" s="724"/>
      <c r="E2" s="724"/>
      <c r="F2" s="725"/>
      <c r="G2" s="102"/>
      <c r="I2" s="103"/>
      <c r="K2" s="189"/>
      <c r="L2" s="189"/>
      <c r="M2" s="189"/>
      <c r="N2" s="189"/>
      <c r="O2" s="103"/>
      <c r="P2" s="189"/>
      <c r="Q2" s="189"/>
      <c r="R2" s="189"/>
      <c r="S2" s="103"/>
      <c r="T2" s="103"/>
      <c r="U2" s="103"/>
      <c r="V2" s="103"/>
      <c r="W2" s="103"/>
      <c r="X2" s="103"/>
      <c r="Y2" s="103"/>
      <c r="Z2" s="103"/>
      <c r="AA2" s="103"/>
      <c r="AB2" s="103"/>
      <c r="AJ2"/>
    </row>
    <row r="3" spans="1:43" ht="61.2" customHeight="1" thickBot="1">
      <c r="A3" s="95"/>
      <c r="B3" s="95"/>
      <c r="C3" s="104"/>
      <c r="D3" s="105"/>
      <c r="E3" s="105"/>
      <c r="F3" s="105"/>
      <c r="G3" s="106"/>
      <c r="H3" s="103"/>
      <c r="I3" s="780" t="s">
        <v>2505</v>
      </c>
      <c r="J3" s="780"/>
      <c r="K3" s="780"/>
      <c r="L3" s="780"/>
      <c r="M3" s="103"/>
      <c r="N3" s="796" t="s">
        <v>2436</v>
      </c>
      <c r="O3" s="797"/>
      <c r="P3" s="797"/>
      <c r="Q3" s="802" t="s">
        <v>2465</v>
      </c>
      <c r="R3" s="802"/>
      <c r="S3" s="802"/>
      <c r="T3" s="802"/>
      <c r="U3" s="803"/>
      <c r="V3" s="103"/>
      <c r="W3" s="103"/>
      <c r="X3" s="103"/>
      <c r="Y3" s="103"/>
      <c r="Z3" s="103"/>
      <c r="AA3" s="103"/>
      <c r="AB3" s="103"/>
      <c r="AJ3"/>
    </row>
    <row r="4" spans="1:43" ht="16.2" customHeight="1" thickBot="1">
      <c r="A4" s="742" t="s">
        <v>2398</v>
      </c>
      <c r="B4" s="743"/>
      <c r="C4" s="743"/>
      <c r="D4" s="744"/>
      <c r="E4" s="761" t="s">
        <v>2399</v>
      </c>
      <c r="F4" s="365"/>
      <c r="G4" s="366"/>
      <c r="H4" s="103"/>
      <c r="I4" s="780"/>
      <c r="J4" s="780"/>
      <c r="K4" s="780"/>
      <c r="L4" s="780"/>
      <c r="M4" s="103"/>
      <c r="N4" s="798"/>
      <c r="O4" s="799"/>
      <c r="P4" s="799"/>
      <c r="Q4" s="804"/>
      <c r="R4" s="804"/>
      <c r="S4" s="804"/>
      <c r="T4" s="804"/>
      <c r="U4" s="805"/>
      <c r="V4" s="103"/>
      <c r="W4" s="103"/>
      <c r="X4" s="103"/>
      <c r="Y4" s="103"/>
      <c r="Z4" s="103"/>
      <c r="AA4" s="103"/>
      <c r="AB4" s="103"/>
      <c r="AJ4"/>
    </row>
    <row r="5" spans="1:43" ht="76.8" customHeight="1" thickBot="1">
      <c r="A5" s="745"/>
      <c r="B5" s="746"/>
      <c r="C5" s="746"/>
      <c r="D5" s="747"/>
      <c r="E5" s="762"/>
      <c r="F5" s="405" t="s">
        <v>2396</v>
      </c>
      <c r="G5" s="404" t="s">
        <v>2397</v>
      </c>
      <c r="H5" s="103"/>
      <c r="I5" s="780"/>
      <c r="J5" s="780"/>
      <c r="K5" s="780"/>
      <c r="L5" s="780"/>
      <c r="M5" s="103"/>
      <c r="N5" s="798" t="s">
        <v>2466</v>
      </c>
      <c r="O5" s="799"/>
      <c r="P5" s="799"/>
      <c r="Q5" s="806" t="s">
        <v>2437</v>
      </c>
      <c r="R5" s="806"/>
      <c r="S5" s="806"/>
      <c r="T5" s="806"/>
      <c r="U5" s="807"/>
      <c r="V5" s="103"/>
      <c r="W5" s="103"/>
      <c r="X5" s="103"/>
      <c r="Y5" s="103"/>
      <c r="Z5" s="103"/>
      <c r="AA5" s="103"/>
      <c r="AB5" s="103"/>
      <c r="AJ5"/>
    </row>
    <row r="6" spans="1:43" ht="30" customHeight="1" thickBot="1">
      <c r="A6" s="417"/>
      <c r="B6" s="748" t="s">
        <v>2400</v>
      </c>
      <c r="C6" s="749"/>
      <c r="D6" s="750"/>
      <c r="E6" s="400">
        <f>IFERROR(SUM(P15:P114),"")</f>
        <v>0</v>
      </c>
      <c r="F6" s="436">
        <f>IFERROR(SUMIF($AP$15:$AP$114,"加算対象",$P$15:$P$114),"")</f>
        <v>0</v>
      </c>
      <c r="G6" s="437">
        <f>IFERROR(SUMIF($AP$15:$AP$114,"加算対象外",$P$15:$P$114),"")</f>
        <v>0</v>
      </c>
      <c r="H6" s="103"/>
      <c r="I6" s="780"/>
      <c r="J6" s="780"/>
      <c r="K6" s="780"/>
      <c r="L6" s="780"/>
      <c r="M6" s="103"/>
      <c r="N6" s="798" t="s">
        <v>2467</v>
      </c>
      <c r="O6" s="799"/>
      <c r="P6" s="799"/>
      <c r="Q6" s="806" t="s">
        <v>2497</v>
      </c>
      <c r="R6" s="806"/>
      <c r="S6" s="806"/>
      <c r="T6" s="806"/>
      <c r="U6" s="807"/>
      <c r="V6" s="103"/>
      <c r="W6" s="103"/>
      <c r="X6" s="103"/>
      <c r="Y6" s="103"/>
      <c r="Z6" s="103"/>
      <c r="AA6" s="103"/>
      <c r="AB6" s="103"/>
      <c r="AJ6"/>
    </row>
    <row r="7" spans="1:43" ht="30" customHeight="1" thickBot="1">
      <c r="A7" s="399"/>
      <c r="B7" s="755" t="s">
        <v>2408</v>
      </c>
      <c r="C7" s="751" t="s">
        <v>2407</v>
      </c>
      <c r="D7" s="752"/>
      <c r="E7" s="401">
        <f>IF(C2="",0, SUM(E8:E9))</f>
        <v>0</v>
      </c>
      <c r="F7" s="438">
        <f>IF($C$2="", 0, SUM(F8:F9))</f>
        <v>0</v>
      </c>
      <c r="G7" s="439">
        <f>IF($C$2="", 0,G8)</f>
        <v>0</v>
      </c>
      <c r="H7" s="103"/>
      <c r="I7" s="780"/>
      <c r="J7" s="780"/>
      <c r="K7" s="780"/>
      <c r="L7" s="780"/>
      <c r="M7" s="103"/>
      <c r="N7" s="800"/>
      <c r="O7" s="801"/>
      <c r="P7" s="801"/>
      <c r="Q7" s="808"/>
      <c r="R7" s="808"/>
      <c r="S7" s="808"/>
      <c r="T7" s="808"/>
      <c r="U7" s="809"/>
      <c r="V7" s="103"/>
      <c r="W7" s="103"/>
      <c r="X7" s="103"/>
      <c r="Y7" s="103"/>
      <c r="Z7" s="103"/>
      <c r="AA7" s="103"/>
      <c r="AB7" s="103"/>
      <c r="AJ7"/>
    </row>
    <row r="8" spans="1:43" ht="30" customHeight="1">
      <c r="A8" s="397"/>
      <c r="B8" s="756"/>
      <c r="C8" s="407"/>
      <c r="D8" s="406" t="s">
        <v>2393</v>
      </c>
      <c r="E8" s="402">
        <f>IF(C2="", 0, SUM(Q15:Q114))</f>
        <v>0</v>
      </c>
      <c r="F8" s="440">
        <f>IF($C$2="", 0, SUMIF($AP$15:$AP$114,"加算対象",$Q$15:$Q$114))</f>
        <v>0</v>
      </c>
      <c r="G8" s="441">
        <f>IF($C$2="", 0, SUMIF($AP$15:$AP$114,"加算対象外",$Q$15:$Q$114))</f>
        <v>0</v>
      </c>
      <c r="H8" s="103"/>
      <c r="I8" s="780"/>
      <c r="J8" s="780"/>
      <c r="K8" s="780"/>
      <c r="L8" s="780"/>
      <c r="M8" s="103"/>
      <c r="N8" s="103"/>
      <c r="O8" s="103"/>
      <c r="P8" s="103"/>
      <c r="Q8" s="103"/>
      <c r="R8" s="189"/>
      <c r="S8" s="103"/>
      <c r="T8" s="103"/>
      <c r="U8" s="103"/>
      <c r="V8" s="103"/>
      <c r="W8" s="103"/>
      <c r="X8" s="103"/>
      <c r="Y8" s="103"/>
      <c r="Z8" s="103"/>
      <c r="AA8" s="103"/>
      <c r="AB8" s="103"/>
      <c r="AJ8"/>
    </row>
    <row r="9" spans="1:43" ht="30" customHeight="1">
      <c r="A9" s="397"/>
      <c r="B9" s="756"/>
      <c r="C9" s="408"/>
      <c r="D9" s="406" t="s">
        <v>2394</v>
      </c>
      <c r="E9" s="402">
        <f>IF(C2="", 0, SUM(R15:R114))</f>
        <v>0</v>
      </c>
      <c r="F9" s="440">
        <f>IF($C$2="", 0, SUMIF($AP$15:$AP$114,"加算対象",$R$15:$R$114))</f>
        <v>0</v>
      </c>
      <c r="G9" s="442"/>
      <c r="H9" s="189"/>
      <c r="I9" s="780"/>
      <c r="J9" s="780"/>
      <c r="K9" s="780"/>
      <c r="L9" s="780"/>
      <c r="M9" s="103"/>
      <c r="N9" s="103"/>
      <c r="O9" s="103"/>
      <c r="P9" s="103"/>
      <c r="Q9" s="103"/>
      <c r="R9" s="189"/>
      <c r="S9" s="189"/>
      <c r="T9" s="189"/>
      <c r="U9" s="189"/>
      <c r="V9" s="189"/>
      <c r="W9" s="189"/>
      <c r="X9" s="189"/>
      <c r="Y9" s="189"/>
      <c r="Z9" s="189"/>
      <c r="AA9" s="189"/>
      <c r="AB9" s="103"/>
      <c r="AJ9"/>
    </row>
    <row r="10" spans="1:43" ht="30" customHeight="1" thickBot="1">
      <c r="A10" s="398"/>
      <c r="B10" s="757"/>
      <c r="C10" s="753" t="s">
        <v>2395</v>
      </c>
      <c r="D10" s="754"/>
      <c r="E10" s="403">
        <f>IF(C2="", 0, SUM(S15:S114))</f>
        <v>0</v>
      </c>
      <c r="F10" s="443">
        <f>IF($C$2="", 0, SUMIF($AP$15:$AP$114,"加算対象",$S$15:$S$114))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 customHeight="1" thickBot="1">
      <c r="A11" s="33"/>
      <c r="B11" s="33"/>
      <c r="C11" s="99"/>
      <c r="D11" s="33"/>
      <c r="E11" s="33"/>
      <c r="F11" s="33"/>
      <c r="G11" s="33"/>
      <c r="H11" s="33"/>
      <c r="I11" s="33"/>
      <c r="J11" s="346" t="str">
        <f>IF(E6=0, "",IF(COUNTA(基本情報入力シート!$Z$58:$Z$157)=COUNTA(J15:J114),"○","×"))</f>
        <v/>
      </c>
      <c r="K11" s="346" t="str">
        <f>IF(E6=0,"",IF(AND(COUNTIF(K15:K114,"要件を満たさない")=0,COUNTA(基本情報入力シート!Z58:AB157)=COUNTIF('別紙様式2-3（個表） '!K15:K114,"&lt;&gt;")),"○",
    IF(AND(COUNTIF(K15:K114,"要件を満たさない")&gt;=1,COUNTA(基本情報入力シート!Z58:AB157)=COUNTIF('別紙様式2-3（個表） '!K15:K114,"&lt;&gt;")),"△","×")))</f>
        <v/>
      </c>
      <c r="L11" s="346"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26" t="s">
        <v>97</v>
      </c>
      <c r="B12" s="729" t="s">
        <v>98</v>
      </c>
      <c r="C12" s="732" t="s">
        <v>20</v>
      </c>
      <c r="D12" s="766" t="s">
        <v>21</v>
      </c>
      <c r="E12" s="767"/>
      <c r="F12" s="735" t="s">
        <v>78</v>
      </c>
      <c r="G12" s="763" t="s">
        <v>23</v>
      </c>
      <c r="H12" s="758" t="s">
        <v>2372</v>
      </c>
      <c r="I12" s="787" t="s">
        <v>99</v>
      </c>
      <c r="J12" s="793" t="s">
        <v>1970</v>
      </c>
      <c r="K12" s="758" t="s">
        <v>1969</v>
      </c>
      <c r="L12" s="758" t="s">
        <v>1968</v>
      </c>
      <c r="M12" s="787" t="s">
        <v>2033</v>
      </c>
      <c r="N12" s="781" t="s">
        <v>1921</v>
      </c>
      <c r="O12" s="773" t="s">
        <v>2402</v>
      </c>
      <c r="P12" s="784" t="s">
        <v>2401</v>
      </c>
      <c r="Q12" s="785"/>
      <c r="R12" s="785"/>
      <c r="S12" s="786"/>
      <c r="T12" s="790" t="s">
        <v>2501</v>
      </c>
      <c r="U12" s="770" t="s">
        <v>2502</v>
      </c>
      <c r="V12" s="119" t="str">
        <f>IF(C2="","",IF(OR(COUNTIF(AO15:AO114,"○○×")&gt;0,COUNTIF(AQ15:AQ114,"×")&gt;0),"×","○"))</f>
        <v/>
      </c>
      <c r="W12" s="741" t="s">
        <v>2481</v>
      </c>
      <c r="X12" s="597"/>
      <c r="Y12" s="597"/>
      <c r="Z12" s="597"/>
      <c r="AA12" s="597"/>
      <c r="AB12" s="597"/>
      <c r="AC12" s="597"/>
      <c r="AD12" s="597"/>
      <c r="AE12" s="597"/>
      <c r="AF12" s="597"/>
      <c r="AG12" s="598"/>
      <c r="AJ12"/>
    </row>
    <row r="13" spans="1:43" ht="82.95" customHeight="1" thickBot="1">
      <c r="A13" s="727"/>
      <c r="B13" s="730"/>
      <c r="C13" s="733"/>
      <c r="D13" s="768"/>
      <c r="E13" s="769"/>
      <c r="F13" s="736"/>
      <c r="G13" s="764"/>
      <c r="H13" s="759"/>
      <c r="I13" s="788"/>
      <c r="J13" s="794"/>
      <c r="K13" s="759"/>
      <c r="L13" s="759"/>
      <c r="M13" s="788"/>
      <c r="N13" s="782"/>
      <c r="O13" s="774"/>
      <c r="P13" s="810"/>
      <c r="Q13" s="776" t="s">
        <v>2037</v>
      </c>
      <c r="R13" s="776" t="s">
        <v>2038</v>
      </c>
      <c r="S13" s="778" t="s">
        <v>2039</v>
      </c>
      <c r="T13" s="791"/>
      <c r="U13" s="771"/>
      <c r="V13" s="142" t="str">
        <f>IF(C2="","",IF(S1="","提出先未選択",(IF(COUNTIFS(T15:T114,"○")=1,"○","×"))))</f>
        <v/>
      </c>
      <c r="W13" s="738" t="s">
        <v>2504</v>
      </c>
      <c r="X13" s="739"/>
      <c r="Y13" s="739"/>
      <c r="Z13" s="739"/>
      <c r="AA13" s="739"/>
      <c r="AB13" s="739"/>
      <c r="AC13" s="739"/>
      <c r="AD13" s="739"/>
      <c r="AE13" s="739"/>
      <c r="AF13" s="739"/>
      <c r="AG13" s="740"/>
      <c r="AH13" s="72"/>
      <c r="AI13" s="32"/>
      <c r="AJ13"/>
    </row>
    <row r="14" spans="1:43" ht="47.25" customHeight="1" thickBot="1">
      <c r="A14" s="728"/>
      <c r="B14" s="731"/>
      <c r="C14" s="734"/>
      <c r="D14" s="110" t="s">
        <v>24</v>
      </c>
      <c r="E14" s="110" t="s">
        <v>25</v>
      </c>
      <c r="F14" s="737"/>
      <c r="G14" s="765"/>
      <c r="H14" s="760"/>
      <c r="I14" s="789"/>
      <c r="J14" s="795"/>
      <c r="K14" s="760"/>
      <c r="L14" s="760"/>
      <c r="M14" s="789"/>
      <c r="N14" s="783"/>
      <c r="O14" s="775"/>
      <c r="P14" s="811"/>
      <c r="Q14" s="777"/>
      <c r="R14" s="777"/>
      <c r="S14" s="779"/>
      <c r="T14" s="792"/>
      <c r="U14" s="772"/>
      <c r="V14" s="119" t="str">
        <f>IF(C2="", "", IF(COUNTIFS(T15:T114, "○", U15:U114, "")=0, "○","×"))</f>
        <v/>
      </c>
      <c r="W14" s="741" t="s">
        <v>100</v>
      </c>
      <c r="X14" s="597"/>
      <c r="Y14" s="597"/>
      <c r="Z14" s="597"/>
      <c r="AA14" s="597"/>
      <c r="AB14" s="597"/>
      <c r="AC14" s="597"/>
      <c r="AD14" s="597"/>
      <c r="AE14" s="597"/>
      <c r="AF14" s="597"/>
      <c r="AG14" s="598"/>
      <c r="AH14" s="72"/>
      <c r="AI14" s="344" t="s">
        <v>101</v>
      </c>
      <c r="AJ14" s="46" t="s">
        <v>2373</v>
      </c>
      <c r="AK14" s="46" t="s">
        <v>2374</v>
      </c>
      <c r="AL14" s="46" t="s">
        <v>2375</v>
      </c>
      <c r="AM14" s="46" t="s">
        <v>2376</v>
      </c>
      <c r="AN14" s="46" t="s">
        <v>2377</v>
      </c>
      <c r="AO14" s="46" t="s">
        <v>2378</v>
      </c>
      <c r="AP14" s="46" t="s">
        <v>2379</v>
      </c>
      <c r="AQ14" s="345" t="s">
        <v>2482</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4" t="str">
        <f>IF(基本情報入力シート!AD58="","",基本情報入力シート!AD58)</f>
        <v/>
      </c>
      <c r="I15" s="334" t="str">
        <f>IF(基本情報入力シート!AE58="","",基本情報入力シート!AE58)</f>
        <v/>
      </c>
      <c r="J15" s="448"/>
      <c r="K15" s="449"/>
      <c r="L15" s="449"/>
      <c r="M15" s="336" t="str">
        <f>IF(G15="", "", VLOOKUP(AO15,【参考】数式用!$AZ$3:$BA$6, 2, FALSE))</f>
        <v/>
      </c>
      <c r="N15" s="337" t="str">
        <f>IF(G15="","",VLOOKUP(G15,【参考】数式用!$A$4:$L$54,MATCH('別紙様式2-3（個表） '!M15,【参考】数式用!$J$3:$L$3,0)+9,FALSE))</f>
        <v/>
      </c>
      <c r="O15" s="452" t="s">
        <v>2389</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20"/>
      <c r="X15" s="720"/>
      <c r="Y15" s="720"/>
      <c r="Z15" s="720"/>
      <c r="AA15" s="720"/>
      <c r="AB15" s="720"/>
      <c r="AC15" s="720"/>
      <c r="AD15" s="720"/>
      <c r="AE15" s="720"/>
      <c r="AF15" s="720"/>
      <c r="AG15" s="720"/>
      <c r="AI15" s="345"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5" t="str">
        <f>IF(基本情報入力シート!AD59="","",基本情報入力シート!AD59)</f>
        <v/>
      </c>
      <c r="I16" s="335" t="str">
        <f>IF(基本情報入力シート!AE59="","",基本情報入力シート!AE59)</f>
        <v/>
      </c>
      <c r="J16" s="450"/>
      <c r="K16" s="449"/>
      <c r="L16" s="449"/>
      <c r="M16" s="336" t="str">
        <f>IF(G16="", "", VLOOKUP(AO16,【参考】数式用!$AZ$3:$BA$6, 2, FALSE))</f>
        <v/>
      </c>
      <c r="N16" s="337" t="str">
        <f>IF(G16="","",VLOOKUP(G16,【参考】数式用!$A$4:$L$54,MATCH('別紙様式2-3（個表） '!M16,【参考】数式用!$J$3:$L$3,0)+9,FALSE))</f>
        <v/>
      </c>
      <c r="O16" s="452" t="s">
        <v>2389</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20"/>
      <c r="X16" s="720"/>
      <c r="Y16" s="720"/>
      <c r="Z16" s="720"/>
      <c r="AA16" s="720"/>
      <c r="AB16" s="720"/>
      <c r="AC16" s="720"/>
      <c r="AD16" s="720"/>
      <c r="AE16" s="720"/>
      <c r="AF16" s="720"/>
      <c r="AG16" s="720"/>
      <c r="AI16" s="345"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5" t="str">
        <f>IF(基本情報入力シート!AD60="","",基本情報入力シート!AD60)</f>
        <v/>
      </c>
      <c r="I17" s="335" t="str">
        <f>IF(基本情報入力シート!AE60="","",基本情報入力シート!AE60)</f>
        <v/>
      </c>
      <c r="J17" s="450"/>
      <c r="K17" s="449"/>
      <c r="L17" s="449"/>
      <c r="M17" s="336" t="str">
        <f>IF(G17="", "", VLOOKUP(AO17,【参考】数式用!$AZ$3:$BA$6, 2, FALSE))</f>
        <v/>
      </c>
      <c r="N17" s="337" t="str">
        <f>IF(G17="","",VLOOKUP(G17,【参考】数式用!$A$4:$L$54,MATCH('別紙様式2-3（個表） '!M17,【参考】数式用!$J$3:$L$3,0)+9,FALSE))</f>
        <v/>
      </c>
      <c r="O17" s="453" t="s">
        <v>2389</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20"/>
      <c r="X17" s="720"/>
      <c r="Y17" s="720"/>
      <c r="Z17" s="720"/>
      <c r="AA17" s="720"/>
      <c r="AB17" s="720"/>
      <c r="AC17" s="720"/>
      <c r="AD17" s="720"/>
      <c r="AE17" s="720"/>
      <c r="AF17" s="720"/>
      <c r="AG17" s="720"/>
      <c r="AI17" s="345"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5" t="str">
        <f>IF(基本情報入力シート!AD61="","",基本情報入力シート!AD61)</f>
        <v/>
      </c>
      <c r="I18" s="335" t="str">
        <f>IF(基本情報入力シート!AE61="","",基本情報入力シート!AE61)</f>
        <v/>
      </c>
      <c r="J18" s="450"/>
      <c r="K18" s="449"/>
      <c r="L18" s="449"/>
      <c r="M18" s="336" t="str">
        <f>IF(G18="", "", VLOOKUP(AO18,【参考】数式用!$AZ$3:$BA$6, 2, FALSE))</f>
        <v/>
      </c>
      <c r="N18" s="337" t="str">
        <f>IF(G18="","",VLOOKUP(G18,【参考】数式用!$A$4:$L$54,MATCH('別紙様式2-3（個表） '!M18,【参考】数式用!$J$3:$L$3,0)+9,FALSE))</f>
        <v/>
      </c>
      <c r="O18" s="453" t="s">
        <v>2389</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20"/>
      <c r="X18" s="720"/>
      <c r="Y18" s="720"/>
      <c r="Z18" s="720"/>
      <c r="AA18" s="720"/>
      <c r="AB18" s="720"/>
      <c r="AC18" s="720"/>
      <c r="AD18" s="720"/>
      <c r="AE18" s="720"/>
      <c r="AF18" s="720"/>
      <c r="AG18" s="720"/>
      <c r="AI18" s="345"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5" t="str">
        <f>IF(基本情報入力シート!AD62="","",基本情報入力シート!AD62)</f>
        <v/>
      </c>
      <c r="I19" s="335" t="str">
        <f>IF(基本情報入力シート!AE62="","",基本情報入力シート!AE62)</f>
        <v/>
      </c>
      <c r="J19" s="450"/>
      <c r="K19" s="451"/>
      <c r="L19" s="449"/>
      <c r="M19" s="336" t="str">
        <f>IF(G19="", "", VLOOKUP(AO19,【参考】数式用!$AZ$3:$BA$6, 2, FALSE))</f>
        <v/>
      </c>
      <c r="N19" s="337" t="str">
        <f>IF(G19="","",VLOOKUP(G19,【参考】数式用!$A$4:$L$54,MATCH('別紙様式2-3（個表） '!M19,【参考】数式用!$J$3:$L$3,0)+9,FALSE))</f>
        <v/>
      </c>
      <c r="O19" s="452" t="s">
        <v>2389</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20"/>
      <c r="X19" s="720"/>
      <c r="Y19" s="720"/>
      <c r="Z19" s="720"/>
      <c r="AA19" s="720"/>
      <c r="AB19" s="720"/>
      <c r="AC19" s="720"/>
      <c r="AD19" s="720"/>
      <c r="AE19" s="720"/>
      <c r="AF19" s="720"/>
      <c r="AG19" s="720"/>
      <c r="AI19" s="345"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5" t="str">
        <f>IF(基本情報入力シート!AD63="","",基本情報入力シート!AD63)</f>
        <v/>
      </c>
      <c r="I20" s="335" t="str">
        <f>IF(基本情報入力シート!AE63="","",基本情報入力シート!AE63)</f>
        <v/>
      </c>
      <c r="J20" s="450"/>
      <c r="K20" s="451"/>
      <c r="L20" s="449"/>
      <c r="M20" s="336" t="str">
        <f>IF(G20="", "", VLOOKUP(AO20,【参考】数式用!$AZ$3:$BA$6, 2, FALSE))</f>
        <v/>
      </c>
      <c r="N20" s="337" t="str">
        <f>IF(G20="","",VLOOKUP(G20,【参考】数式用!$A$4:$L$54,MATCH('別紙様式2-3（個表） '!M20,【参考】数式用!$J$3:$L$3,0)+9,FALSE))</f>
        <v/>
      </c>
      <c r="O20" s="453" t="s">
        <v>2389</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20"/>
      <c r="X20" s="720"/>
      <c r="Y20" s="720"/>
      <c r="Z20" s="720"/>
      <c r="AA20" s="720"/>
      <c r="AB20" s="720"/>
      <c r="AC20" s="720"/>
      <c r="AD20" s="720"/>
      <c r="AE20" s="720"/>
      <c r="AF20" s="720"/>
      <c r="AG20" s="720"/>
      <c r="AI20" s="345"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5" t="str">
        <f>IF(基本情報入力シート!AD64="","",基本情報入力シート!AD64)</f>
        <v/>
      </c>
      <c r="I21" s="335" t="str">
        <f>IF(基本情報入力シート!AE64="","",基本情報入力シート!AE64)</f>
        <v/>
      </c>
      <c r="J21" s="450"/>
      <c r="K21" s="449"/>
      <c r="L21" s="449"/>
      <c r="M21" s="336" t="str">
        <f>IF(G21="", "", VLOOKUP(AO21,【参考】数式用!$AZ$3:$BA$6, 2, FALSE))</f>
        <v/>
      </c>
      <c r="N21" s="337" t="str">
        <f>IF(G21="","",VLOOKUP(G21,【参考】数式用!$A$4:$L$54,MATCH('別紙様式2-3（個表） '!M21,【参考】数式用!$J$3:$L$3,0)+9,FALSE))</f>
        <v/>
      </c>
      <c r="O21" s="453" t="s">
        <v>2389</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20"/>
      <c r="X21" s="720"/>
      <c r="Y21" s="720"/>
      <c r="Z21" s="720"/>
      <c r="AA21" s="720"/>
      <c r="AB21" s="720"/>
      <c r="AC21" s="720"/>
      <c r="AD21" s="720"/>
      <c r="AE21" s="720"/>
      <c r="AF21" s="720"/>
      <c r="AG21" s="720"/>
      <c r="AI21" s="345"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5" t="str">
        <f>IF(基本情報入力シート!AD65="","",基本情報入力シート!AD65)</f>
        <v/>
      </c>
      <c r="I22" s="335" t="str">
        <f>IF(基本情報入力シート!AE65="","",基本情報入力シート!AE65)</f>
        <v/>
      </c>
      <c r="J22" s="450"/>
      <c r="K22" s="449"/>
      <c r="L22" s="449"/>
      <c r="M22" s="336" t="str">
        <f>IF(G22="", "", VLOOKUP(AO22,【参考】数式用!$AZ$3:$BA$6, 2, FALSE))</f>
        <v/>
      </c>
      <c r="N22" s="337" t="str">
        <f>IF(G22="","",VLOOKUP(G22,【参考】数式用!$A$4:$L$54,MATCH('別紙様式2-3（個表） '!M22,【参考】数式用!$J$3:$L$3,0)+9,FALSE))</f>
        <v/>
      </c>
      <c r="O22" s="452" t="s">
        <v>2389</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20"/>
      <c r="X22" s="720"/>
      <c r="Y22" s="720"/>
      <c r="Z22" s="720"/>
      <c r="AA22" s="720"/>
      <c r="AB22" s="720"/>
      <c r="AC22" s="720"/>
      <c r="AD22" s="720"/>
      <c r="AE22" s="720"/>
      <c r="AF22" s="720"/>
      <c r="AG22" s="720"/>
      <c r="AI22" s="345"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5" t="str">
        <f>IF(基本情報入力シート!AD66="","",基本情報入力シート!AD66)</f>
        <v/>
      </c>
      <c r="I23" s="335" t="str">
        <f>IF(基本情報入力シート!AE66="","",基本情報入力シート!AE66)</f>
        <v/>
      </c>
      <c r="J23" s="450"/>
      <c r="K23" s="449"/>
      <c r="L23" s="449"/>
      <c r="M23" s="336" t="str">
        <f>IF(G23="", "", VLOOKUP(AO23,【参考】数式用!$AZ$3:$BA$6, 2, FALSE))</f>
        <v/>
      </c>
      <c r="N23" s="337" t="str">
        <f>IF(G23="","",VLOOKUP(G23,【参考】数式用!$A$4:$L$54,MATCH('別紙様式2-3（個表） '!M23,【参考】数式用!$J$3:$L$3,0)+9,FALSE))</f>
        <v/>
      </c>
      <c r="O23" s="453" t="s">
        <v>2389</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20"/>
      <c r="X23" s="720"/>
      <c r="Y23" s="720"/>
      <c r="Z23" s="720"/>
      <c r="AA23" s="720"/>
      <c r="AB23" s="720"/>
      <c r="AC23" s="720"/>
      <c r="AD23" s="720"/>
      <c r="AE23" s="720"/>
      <c r="AF23" s="720"/>
      <c r="AG23" s="720"/>
      <c r="AI23" s="345"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5" t="str">
        <f>IF(基本情報入力シート!AD67="","",基本情報入力シート!AD67)</f>
        <v/>
      </c>
      <c r="I24" s="335" t="str">
        <f>IF(基本情報入力シート!AE67="","",基本情報入力シート!AE67)</f>
        <v/>
      </c>
      <c r="J24" s="450"/>
      <c r="K24" s="449"/>
      <c r="L24" s="449"/>
      <c r="M24" s="336" t="str">
        <f>IF(G24="", "", VLOOKUP(AO24,【参考】数式用!$AZ$3:$BA$6, 2, FALSE))</f>
        <v/>
      </c>
      <c r="N24" s="337" t="str">
        <f>IF(G24="","",VLOOKUP(G24,【参考】数式用!$A$4:$L$54,MATCH('別紙様式2-3（個表） '!M24,【参考】数式用!$J$3:$L$3,0)+9,FALSE))</f>
        <v/>
      </c>
      <c r="O24" s="453" t="s">
        <v>2389</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20"/>
      <c r="X24" s="720"/>
      <c r="Y24" s="720"/>
      <c r="Z24" s="720"/>
      <c r="AA24" s="720"/>
      <c r="AB24" s="720"/>
      <c r="AC24" s="720"/>
      <c r="AD24" s="720"/>
      <c r="AE24" s="720"/>
      <c r="AF24" s="720"/>
      <c r="AG24" s="720"/>
      <c r="AI24" s="345"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5" t="str">
        <f>IF(基本情報入力シート!AD68="","",基本情報入力シート!AD68)</f>
        <v/>
      </c>
      <c r="I25" s="335" t="str">
        <f>IF(基本情報入力シート!AE68="","",基本情報入力シート!AE68)</f>
        <v/>
      </c>
      <c r="J25" s="450"/>
      <c r="K25" s="451"/>
      <c r="L25" s="449"/>
      <c r="M25" s="336" t="str">
        <f>IF(G25="", "", VLOOKUP(AO25,【参考】数式用!$AZ$3:$BA$6, 2, FALSE))</f>
        <v/>
      </c>
      <c r="N25" s="337" t="str">
        <f>IF(G25="","",VLOOKUP(G25,【参考】数式用!$A$4:$L$54,MATCH('別紙様式2-3（個表） '!M25,【参考】数式用!$J$3:$L$3,0)+9,FALSE))</f>
        <v/>
      </c>
      <c r="O25" s="452" t="s">
        <v>2389</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20"/>
      <c r="X25" s="720"/>
      <c r="Y25" s="720"/>
      <c r="Z25" s="720"/>
      <c r="AA25" s="720"/>
      <c r="AB25" s="720"/>
      <c r="AC25" s="720"/>
      <c r="AD25" s="720"/>
      <c r="AE25" s="720"/>
      <c r="AF25" s="720"/>
      <c r="AG25" s="720"/>
      <c r="AI25" s="345"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5" t="str">
        <f>IF(基本情報入力シート!AD69="","",基本情報入力シート!AD69)</f>
        <v/>
      </c>
      <c r="I26" s="335" t="str">
        <f>IF(基本情報入力シート!AE69="","",基本情報入力シート!AE69)</f>
        <v/>
      </c>
      <c r="J26" s="450"/>
      <c r="K26" s="451"/>
      <c r="L26" s="449"/>
      <c r="M26" s="336" t="str">
        <f>IF(G26="", "", VLOOKUP(AO26,【参考】数式用!$AZ$3:$BA$6, 2, FALSE))</f>
        <v/>
      </c>
      <c r="N26" s="337" t="str">
        <f>IF(G26="","",VLOOKUP(G26,【参考】数式用!$A$4:$L$54,MATCH('別紙様式2-3（個表） '!M26,【参考】数式用!$J$3:$L$3,0)+9,FALSE))</f>
        <v/>
      </c>
      <c r="O26" s="453" t="s">
        <v>2389</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20"/>
      <c r="X26" s="720"/>
      <c r="Y26" s="720"/>
      <c r="Z26" s="720"/>
      <c r="AA26" s="720"/>
      <c r="AB26" s="720"/>
      <c r="AC26" s="720"/>
      <c r="AD26" s="720"/>
      <c r="AE26" s="720"/>
      <c r="AF26" s="720"/>
      <c r="AG26" s="720"/>
      <c r="AI26" s="345"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5" t="str">
        <f>IF(基本情報入力シート!AD70="","",基本情報入力シート!AD70)</f>
        <v/>
      </c>
      <c r="I27" s="335" t="str">
        <f>IF(基本情報入力シート!AE70="","",基本情報入力シート!AE70)</f>
        <v/>
      </c>
      <c r="J27" s="450"/>
      <c r="K27" s="449"/>
      <c r="L27" s="449"/>
      <c r="M27" s="336" t="str">
        <f>IF(G27="", "", VLOOKUP(AO27,【参考】数式用!$AZ$3:$BA$6, 2, FALSE))</f>
        <v/>
      </c>
      <c r="N27" s="337" t="str">
        <f>IF(G27="","",VLOOKUP(G27,【参考】数式用!$A$4:$L$54,MATCH('別紙様式2-3（個表） '!M27,【参考】数式用!$J$3:$L$3,0)+9,FALSE))</f>
        <v/>
      </c>
      <c r="O27" s="453" t="s">
        <v>2389</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20"/>
      <c r="X27" s="720"/>
      <c r="Y27" s="720"/>
      <c r="Z27" s="720"/>
      <c r="AA27" s="720"/>
      <c r="AB27" s="720"/>
      <c r="AC27" s="720"/>
      <c r="AD27" s="720"/>
      <c r="AE27" s="720"/>
      <c r="AF27" s="720"/>
      <c r="AG27" s="720"/>
      <c r="AI27" s="345"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5" t="str">
        <f>IF(基本情報入力シート!AD71="","",基本情報入力シート!AD71)</f>
        <v/>
      </c>
      <c r="I28" s="335" t="str">
        <f>IF(基本情報入力シート!AE71="","",基本情報入力シート!AE71)</f>
        <v/>
      </c>
      <c r="J28" s="450"/>
      <c r="K28" s="449"/>
      <c r="L28" s="449"/>
      <c r="M28" s="336" t="str">
        <f>IF(G28="", "", VLOOKUP(AO28,【参考】数式用!$AZ$3:$BA$6, 2, FALSE))</f>
        <v/>
      </c>
      <c r="N28" s="337" t="str">
        <f>IF(G28="","",VLOOKUP(G28,【参考】数式用!$A$4:$L$54,MATCH('別紙様式2-3（個表） '!M28,【参考】数式用!$J$3:$L$3,0)+9,FALSE))</f>
        <v/>
      </c>
      <c r="O28" s="452" t="s">
        <v>2389</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20"/>
      <c r="X28" s="720"/>
      <c r="Y28" s="720"/>
      <c r="Z28" s="720"/>
      <c r="AA28" s="720"/>
      <c r="AB28" s="720"/>
      <c r="AC28" s="720"/>
      <c r="AD28" s="720"/>
      <c r="AE28" s="720"/>
      <c r="AF28" s="720"/>
      <c r="AG28" s="720"/>
      <c r="AI28" s="345"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5" t="str">
        <f>IF(基本情報入力シート!AD72="","",基本情報入力シート!AD72)</f>
        <v/>
      </c>
      <c r="I29" s="335" t="str">
        <f>IF(基本情報入力シート!AE72="","",基本情報入力シート!AE72)</f>
        <v/>
      </c>
      <c r="J29" s="450"/>
      <c r="K29" s="449"/>
      <c r="L29" s="449"/>
      <c r="M29" s="336" t="str">
        <f>IF(G29="", "", VLOOKUP(AO29,【参考】数式用!$AZ$3:$BA$6, 2, FALSE))</f>
        <v/>
      </c>
      <c r="N29" s="337" t="str">
        <f>IF(G29="","",VLOOKUP(G29,【参考】数式用!$A$4:$L$54,MATCH('別紙様式2-3（個表） '!M29,【参考】数式用!$J$3:$L$3,0)+9,FALSE))</f>
        <v/>
      </c>
      <c r="O29" s="453" t="s">
        <v>2389</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20"/>
      <c r="X29" s="720"/>
      <c r="Y29" s="720"/>
      <c r="Z29" s="720"/>
      <c r="AA29" s="720"/>
      <c r="AB29" s="720"/>
      <c r="AC29" s="720"/>
      <c r="AD29" s="720"/>
      <c r="AE29" s="720"/>
      <c r="AF29" s="720"/>
      <c r="AG29" s="720"/>
      <c r="AI29" s="345"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6" t="str">
        <f>IF(基本情報入力シート!AD73="","",基本情報入力シート!AD73)</f>
        <v/>
      </c>
      <c r="I30" s="335" t="str">
        <f>IF(基本情報入力シート!AE73="","",基本情報入力シート!AE73)</f>
        <v/>
      </c>
      <c r="J30" s="450"/>
      <c r="K30" s="449"/>
      <c r="L30" s="449"/>
      <c r="M30" s="427" t="str">
        <f>IF(G30="", "", VLOOKUP(AO30,【参考】数式用!$AZ$3:$BA$6, 2, FALSE))</f>
        <v/>
      </c>
      <c r="N30" s="428" t="str">
        <f>IF(G30="","",VLOOKUP(G30,【参考】数式用!$A$4:$L$54,MATCH('別紙様式2-3（個表） '!M30,【参考】数式用!$J$3:$L$3,0)+9,FALSE))</f>
        <v/>
      </c>
      <c r="O30" s="453" t="s">
        <v>2389</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20"/>
      <c r="X30" s="720"/>
      <c r="Y30" s="720"/>
      <c r="Z30" s="720"/>
      <c r="AA30" s="720"/>
      <c r="AB30" s="720"/>
      <c r="AC30" s="720"/>
      <c r="AD30" s="720"/>
      <c r="AE30" s="720"/>
      <c r="AF30" s="720"/>
      <c r="AG30" s="720"/>
      <c r="AI30" s="345"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5" t="str">
        <f>IF(基本情報入力シート!AD74="","",基本情報入力シート!AD74)</f>
        <v/>
      </c>
      <c r="I31" s="335" t="str">
        <f>IF(基本情報入力シート!AE74="","",基本情報入力シート!AE74)</f>
        <v/>
      </c>
      <c r="J31" s="450"/>
      <c r="K31" s="451"/>
      <c r="L31" s="449"/>
      <c r="M31" s="336" t="str">
        <f>IF(G31="", "", VLOOKUP(AO31,【参考】数式用!$AZ$3:$BA$6, 2, FALSE))</f>
        <v/>
      </c>
      <c r="N31" s="337" t="str">
        <f>IF(G31="","",VLOOKUP(G31,【参考】数式用!$A$4:$L$54,MATCH('別紙様式2-3（個表） '!M31,【参考】数式用!$J$3:$L$3,0)+9,FALSE))</f>
        <v/>
      </c>
      <c r="O31" s="452" t="s">
        <v>2389</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20"/>
      <c r="X31" s="720"/>
      <c r="Y31" s="720"/>
      <c r="Z31" s="720"/>
      <c r="AA31" s="720"/>
      <c r="AB31" s="720"/>
      <c r="AC31" s="720"/>
      <c r="AD31" s="720"/>
      <c r="AE31" s="720"/>
      <c r="AF31" s="720"/>
      <c r="AG31" s="720"/>
      <c r="AI31" s="345"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5" t="str">
        <f>IF(基本情報入力シート!AD75="","",基本情報入力シート!AD75)</f>
        <v/>
      </c>
      <c r="I32" s="335" t="str">
        <f>IF(基本情報入力シート!AE75="","",基本情報入力シート!AE75)</f>
        <v/>
      </c>
      <c r="J32" s="450"/>
      <c r="K32" s="451"/>
      <c r="L32" s="449"/>
      <c r="M32" s="336" t="str">
        <f>IF(G32="", "", VLOOKUP(AO32,【参考】数式用!$AZ$3:$BA$6, 2, FALSE))</f>
        <v/>
      </c>
      <c r="N32" s="337" t="str">
        <f>IF(G32="","",VLOOKUP(G32,【参考】数式用!$A$4:$L$54,MATCH('別紙様式2-3（個表） '!M32,【参考】数式用!$J$3:$L$3,0)+9,FALSE))</f>
        <v/>
      </c>
      <c r="O32" s="453" t="s">
        <v>2389</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20"/>
      <c r="X32" s="720"/>
      <c r="Y32" s="720"/>
      <c r="Z32" s="720"/>
      <c r="AA32" s="720"/>
      <c r="AB32" s="720"/>
      <c r="AC32" s="720"/>
      <c r="AD32" s="720"/>
      <c r="AE32" s="720"/>
      <c r="AF32" s="720"/>
      <c r="AG32" s="720"/>
      <c r="AI32" s="345"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5" t="str">
        <f>IF(基本情報入力シート!AD76="","",基本情報入力シート!AD76)</f>
        <v/>
      </c>
      <c r="I33" s="335" t="str">
        <f>IF(基本情報入力シート!AE76="","",基本情報入力シート!AE76)</f>
        <v/>
      </c>
      <c r="J33" s="450"/>
      <c r="K33" s="449"/>
      <c r="L33" s="449"/>
      <c r="M33" s="336" t="str">
        <f>IF(G33="", "", VLOOKUP(AO33,【参考】数式用!$AZ$3:$BA$6, 2, FALSE))</f>
        <v/>
      </c>
      <c r="N33" s="337" t="str">
        <f>IF(G33="","",VLOOKUP(G33,【参考】数式用!$A$4:$L$54,MATCH('別紙様式2-3（個表） '!M33,【参考】数式用!$J$3:$L$3,0)+9,FALSE))</f>
        <v/>
      </c>
      <c r="O33" s="453" t="s">
        <v>2389</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20"/>
      <c r="X33" s="720"/>
      <c r="Y33" s="720"/>
      <c r="Z33" s="720"/>
      <c r="AA33" s="720"/>
      <c r="AB33" s="720"/>
      <c r="AC33" s="720"/>
      <c r="AD33" s="720"/>
      <c r="AE33" s="720"/>
      <c r="AF33" s="720"/>
      <c r="AG33" s="720"/>
      <c r="AI33" s="345"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5" t="str">
        <f>IF(基本情報入力シート!AD77="","",基本情報入力シート!AD77)</f>
        <v/>
      </c>
      <c r="I34" s="335" t="str">
        <f>IF(基本情報入力シート!AE77="","",基本情報入力シート!AE77)</f>
        <v/>
      </c>
      <c r="J34" s="450"/>
      <c r="K34" s="449"/>
      <c r="L34" s="449"/>
      <c r="M34" s="336" t="str">
        <f>IF(G34="", "", VLOOKUP(AO34,【参考】数式用!$AZ$3:$BA$6, 2, FALSE))</f>
        <v/>
      </c>
      <c r="N34" s="337" t="str">
        <f>IF(G34="","",VLOOKUP(G34,【参考】数式用!$A$4:$L$54,MATCH('別紙様式2-3（個表） '!M34,【参考】数式用!$J$3:$L$3,0)+9,FALSE))</f>
        <v/>
      </c>
      <c r="O34" s="452" t="s">
        <v>2389</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20"/>
      <c r="X34" s="720"/>
      <c r="Y34" s="720"/>
      <c r="Z34" s="720"/>
      <c r="AA34" s="720"/>
      <c r="AB34" s="720"/>
      <c r="AC34" s="720"/>
      <c r="AD34" s="720"/>
      <c r="AE34" s="720"/>
      <c r="AF34" s="720"/>
      <c r="AG34" s="720"/>
      <c r="AI34" s="345"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5" t="str">
        <f>IF(基本情報入力シート!AD78="","",基本情報入力シート!AD78)</f>
        <v/>
      </c>
      <c r="I35" s="335" t="str">
        <f>IF(基本情報入力シート!AE78="","",基本情報入力シート!AE78)</f>
        <v/>
      </c>
      <c r="J35" s="450"/>
      <c r="K35" s="449"/>
      <c r="L35" s="449"/>
      <c r="M35" s="336" t="str">
        <f>IF(G35="", "", VLOOKUP(AO35,【参考】数式用!$AZ$3:$BA$6, 2, FALSE))</f>
        <v/>
      </c>
      <c r="N35" s="337" t="str">
        <f>IF(G35="","",VLOOKUP(G35,【参考】数式用!$A$4:$L$54,MATCH('別紙様式2-3（個表） '!M35,【参考】数式用!$J$3:$L$3,0)+9,FALSE))</f>
        <v/>
      </c>
      <c r="O35" s="453" t="s">
        <v>2389</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20"/>
      <c r="X35" s="720"/>
      <c r="Y35" s="720"/>
      <c r="Z35" s="720"/>
      <c r="AA35" s="720"/>
      <c r="AB35" s="720"/>
      <c r="AC35" s="720"/>
      <c r="AD35" s="720"/>
      <c r="AE35" s="720"/>
      <c r="AF35" s="720"/>
      <c r="AG35" s="720"/>
      <c r="AI35" s="345"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5" t="str">
        <f>IF(基本情報入力シート!AD79="","",基本情報入力シート!AD79)</f>
        <v/>
      </c>
      <c r="I36" s="335" t="str">
        <f>IF(基本情報入力シート!AE79="","",基本情報入力シート!AE79)</f>
        <v/>
      </c>
      <c r="J36" s="450"/>
      <c r="K36" s="449"/>
      <c r="L36" s="449"/>
      <c r="M36" s="336" t="str">
        <f>IF(G36="", "", VLOOKUP(AO36,【参考】数式用!$AZ$3:$BA$6, 2, FALSE))</f>
        <v/>
      </c>
      <c r="N36" s="337" t="str">
        <f>IF(G36="","",VLOOKUP(G36,【参考】数式用!$A$4:$L$54,MATCH('別紙様式2-3（個表） '!M36,【参考】数式用!$J$3:$L$3,0)+9,FALSE))</f>
        <v/>
      </c>
      <c r="O36" s="453" t="s">
        <v>2389</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20"/>
      <c r="X36" s="720"/>
      <c r="Y36" s="720"/>
      <c r="Z36" s="720"/>
      <c r="AA36" s="720"/>
      <c r="AB36" s="720"/>
      <c r="AC36" s="720"/>
      <c r="AD36" s="720"/>
      <c r="AE36" s="720"/>
      <c r="AF36" s="720"/>
      <c r="AG36" s="720"/>
      <c r="AI36" s="345"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5" t="str">
        <f>IF(基本情報入力シート!AD80="","",基本情報入力シート!AD80)</f>
        <v/>
      </c>
      <c r="I37" s="335" t="str">
        <f>IF(基本情報入力シート!AE80="","",基本情報入力シート!AE80)</f>
        <v/>
      </c>
      <c r="J37" s="450"/>
      <c r="K37" s="451"/>
      <c r="L37" s="449"/>
      <c r="M37" s="336" t="str">
        <f>IF(G37="", "", VLOOKUP(AO37,【参考】数式用!$AZ$3:$BA$6, 2, FALSE))</f>
        <v/>
      </c>
      <c r="N37" s="337" t="str">
        <f>IF(G37="","",VLOOKUP(G37,【参考】数式用!$A$4:$L$54,MATCH('別紙様式2-3（個表） '!M37,【参考】数式用!$J$3:$L$3,0)+9,FALSE))</f>
        <v/>
      </c>
      <c r="O37" s="452" t="s">
        <v>2389</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20"/>
      <c r="X37" s="720"/>
      <c r="Y37" s="720"/>
      <c r="Z37" s="720"/>
      <c r="AA37" s="720"/>
      <c r="AB37" s="720"/>
      <c r="AC37" s="720"/>
      <c r="AD37" s="720"/>
      <c r="AE37" s="720"/>
      <c r="AF37" s="720"/>
      <c r="AG37" s="720"/>
      <c r="AI37" s="345"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5" t="str">
        <f>IF(基本情報入力シート!AD81="","",基本情報入力シート!AD81)</f>
        <v/>
      </c>
      <c r="I38" s="335" t="str">
        <f>IF(基本情報入力シート!AE81="","",基本情報入力シート!AE81)</f>
        <v/>
      </c>
      <c r="J38" s="450"/>
      <c r="K38" s="451"/>
      <c r="L38" s="449"/>
      <c r="M38" s="336" t="str">
        <f>IF(G38="", "", VLOOKUP(AO38,【参考】数式用!$AZ$3:$BA$6, 2, FALSE))</f>
        <v/>
      </c>
      <c r="N38" s="337" t="str">
        <f>IF(G38="","",VLOOKUP(G38,【参考】数式用!$A$4:$L$54,MATCH('別紙様式2-3（個表） '!M38,【参考】数式用!$J$3:$L$3,0)+9,FALSE))</f>
        <v/>
      </c>
      <c r="O38" s="453" t="s">
        <v>2389</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20"/>
      <c r="X38" s="720"/>
      <c r="Y38" s="720"/>
      <c r="Z38" s="720"/>
      <c r="AA38" s="720"/>
      <c r="AB38" s="720"/>
      <c r="AC38" s="720"/>
      <c r="AD38" s="720"/>
      <c r="AE38" s="720"/>
      <c r="AF38" s="720"/>
      <c r="AG38" s="720"/>
      <c r="AI38" s="345"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5" t="str">
        <f>IF(基本情報入力シート!AD82="","",基本情報入力シート!AD82)</f>
        <v/>
      </c>
      <c r="I39" s="335" t="str">
        <f>IF(基本情報入力シート!AE82="","",基本情報入力シート!AE82)</f>
        <v/>
      </c>
      <c r="J39" s="450"/>
      <c r="K39" s="449"/>
      <c r="L39" s="449"/>
      <c r="M39" s="336" t="str">
        <f>IF(G39="", "", VLOOKUP(AO39,【参考】数式用!$AZ$3:$BA$6, 2, FALSE))</f>
        <v/>
      </c>
      <c r="N39" s="337" t="str">
        <f>IF(G39="","",VLOOKUP(G39,【参考】数式用!$A$4:$L$54,MATCH('別紙様式2-3（個表） '!M39,【参考】数式用!$J$3:$L$3,0)+9,FALSE))</f>
        <v/>
      </c>
      <c r="O39" s="453" t="s">
        <v>2389</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20"/>
      <c r="X39" s="720"/>
      <c r="Y39" s="720"/>
      <c r="Z39" s="720"/>
      <c r="AA39" s="720"/>
      <c r="AB39" s="720"/>
      <c r="AC39" s="720"/>
      <c r="AD39" s="720"/>
      <c r="AE39" s="720"/>
      <c r="AF39" s="720"/>
      <c r="AG39" s="720"/>
      <c r="AI39" s="345"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5" t="str">
        <f>IF(基本情報入力シート!AD83="","",基本情報入力シート!AD83)</f>
        <v/>
      </c>
      <c r="I40" s="335" t="str">
        <f>IF(基本情報入力シート!AE83="","",基本情報入力シート!AE83)</f>
        <v/>
      </c>
      <c r="J40" s="450"/>
      <c r="K40" s="449"/>
      <c r="L40" s="449"/>
      <c r="M40" s="336" t="str">
        <f>IF(G40="", "", VLOOKUP(AO40,【参考】数式用!$AZ$3:$BA$6, 2, FALSE))</f>
        <v/>
      </c>
      <c r="N40" s="337" t="str">
        <f>IF(G40="","",VLOOKUP(G40,【参考】数式用!$A$4:$L$54,MATCH('別紙様式2-3（個表） '!M40,【参考】数式用!$J$3:$L$3,0)+9,FALSE))</f>
        <v/>
      </c>
      <c r="O40" s="452" t="s">
        <v>2389</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20"/>
      <c r="X40" s="720"/>
      <c r="Y40" s="720"/>
      <c r="Z40" s="720"/>
      <c r="AA40" s="720"/>
      <c r="AB40" s="720"/>
      <c r="AC40" s="720"/>
      <c r="AD40" s="720"/>
      <c r="AE40" s="720"/>
      <c r="AF40" s="720"/>
      <c r="AG40" s="720"/>
      <c r="AI40" s="345"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5" t="str">
        <f>IF(基本情報入力シート!AD84="","",基本情報入力シート!AD84)</f>
        <v/>
      </c>
      <c r="I41" s="335" t="str">
        <f>IF(基本情報入力シート!AE84="","",基本情報入力シート!AE84)</f>
        <v/>
      </c>
      <c r="J41" s="450"/>
      <c r="K41" s="449"/>
      <c r="L41" s="449"/>
      <c r="M41" s="336" t="str">
        <f>IF(G41="", "", VLOOKUP(AO41,【参考】数式用!$AZ$3:$BA$6, 2, FALSE))</f>
        <v/>
      </c>
      <c r="N41" s="337" t="str">
        <f>IF(G41="","",VLOOKUP(G41,【参考】数式用!$A$4:$L$54,MATCH('別紙様式2-3（個表） '!M41,【参考】数式用!$J$3:$L$3,0)+9,FALSE))</f>
        <v/>
      </c>
      <c r="O41" s="453" t="s">
        <v>2389</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20"/>
      <c r="X41" s="720"/>
      <c r="Y41" s="720"/>
      <c r="Z41" s="720"/>
      <c r="AA41" s="720"/>
      <c r="AB41" s="720"/>
      <c r="AC41" s="720"/>
      <c r="AD41" s="720"/>
      <c r="AE41" s="720"/>
      <c r="AF41" s="720"/>
      <c r="AG41" s="720"/>
      <c r="AI41" s="345"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5" t="str">
        <f>IF(基本情報入力シート!AD85="","",基本情報入力シート!AD85)</f>
        <v/>
      </c>
      <c r="I42" s="335" t="str">
        <f>IF(基本情報入力シート!AE85="","",基本情報入力シート!AE85)</f>
        <v/>
      </c>
      <c r="J42" s="450"/>
      <c r="K42" s="449"/>
      <c r="L42" s="449"/>
      <c r="M42" s="336" t="str">
        <f>IF(G42="", "", VLOOKUP(AO42,【参考】数式用!$AZ$3:$BA$6, 2, FALSE))</f>
        <v/>
      </c>
      <c r="N42" s="337" t="str">
        <f>IF(G42="","",VLOOKUP(G42,【参考】数式用!$A$4:$L$54,MATCH('別紙様式2-3（個表） '!M42,【参考】数式用!$J$3:$L$3,0)+9,FALSE))</f>
        <v/>
      </c>
      <c r="O42" s="452" t="s">
        <v>2389</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20"/>
      <c r="X42" s="720"/>
      <c r="Y42" s="720"/>
      <c r="Z42" s="720"/>
      <c r="AA42" s="720"/>
      <c r="AB42" s="720"/>
      <c r="AC42" s="720"/>
      <c r="AD42" s="720"/>
      <c r="AE42" s="720"/>
      <c r="AF42" s="720"/>
      <c r="AG42" s="720"/>
      <c r="AI42" s="345"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5" t="str">
        <f>IF(基本情報入力シート!AD86="","",基本情報入力シート!AD86)</f>
        <v/>
      </c>
      <c r="I43" s="335" t="str">
        <f>IF(基本情報入力シート!AE86="","",基本情報入力シート!AE86)</f>
        <v/>
      </c>
      <c r="J43" s="450"/>
      <c r="K43" s="451"/>
      <c r="L43" s="449"/>
      <c r="M43" s="336" t="str">
        <f>IF(G43="", "", VLOOKUP(AO43,【参考】数式用!$AZ$3:$BA$6, 2, FALSE))</f>
        <v/>
      </c>
      <c r="N43" s="337" t="str">
        <f>IF(G43="","",VLOOKUP(G43,【参考】数式用!$A$4:$L$54,MATCH('別紙様式2-3（個表） '!M43,【参考】数式用!$J$3:$L$3,0)+9,FALSE))</f>
        <v/>
      </c>
      <c r="O43" s="453" t="s">
        <v>2389</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20"/>
      <c r="X43" s="720"/>
      <c r="Y43" s="720"/>
      <c r="Z43" s="720"/>
      <c r="AA43" s="720"/>
      <c r="AB43" s="720"/>
      <c r="AC43" s="720"/>
      <c r="AD43" s="720"/>
      <c r="AE43" s="720"/>
      <c r="AF43" s="720"/>
      <c r="AG43" s="720"/>
      <c r="AI43" s="345"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5" t="str">
        <f>IF(基本情報入力シート!AD87="","",基本情報入力シート!AD87)</f>
        <v/>
      </c>
      <c r="I44" s="335" t="str">
        <f>IF(基本情報入力シート!AE87="","",基本情報入力シート!AE87)</f>
        <v/>
      </c>
      <c r="J44" s="450"/>
      <c r="K44" s="451"/>
      <c r="L44" s="449"/>
      <c r="M44" s="336" t="str">
        <f>IF(G44="", "", VLOOKUP(AO44,【参考】数式用!$AZ$3:$BA$6, 2, FALSE))</f>
        <v/>
      </c>
      <c r="N44" s="337" t="str">
        <f>IF(G44="","",VLOOKUP(G44,【参考】数式用!$A$4:$L$54,MATCH('別紙様式2-3（個表） '!M44,【参考】数式用!$J$3:$L$3,0)+9,FALSE))</f>
        <v/>
      </c>
      <c r="O44" s="453" t="s">
        <v>2389</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20"/>
      <c r="X44" s="720"/>
      <c r="Y44" s="720"/>
      <c r="Z44" s="720"/>
      <c r="AA44" s="720"/>
      <c r="AB44" s="720"/>
      <c r="AC44" s="720"/>
      <c r="AD44" s="720"/>
      <c r="AE44" s="720"/>
      <c r="AF44" s="720"/>
      <c r="AG44" s="720"/>
      <c r="AI44" s="345"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5" t="str">
        <f>IF(基本情報入力シート!AD88="","",基本情報入力シート!AD88)</f>
        <v/>
      </c>
      <c r="I45" s="335" t="str">
        <f>IF(基本情報入力シート!AE88="","",基本情報入力シート!AE88)</f>
        <v/>
      </c>
      <c r="J45" s="450"/>
      <c r="K45" s="449"/>
      <c r="L45" s="449"/>
      <c r="M45" s="336" t="str">
        <f>IF(G45="", "", VLOOKUP(AO45,【参考】数式用!$AZ$3:$BA$6, 2, FALSE))</f>
        <v/>
      </c>
      <c r="N45" s="337" t="str">
        <f>IF(G45="","",VLOOKUP(G45,【参考】数式用!$A$4:$L$54,MATCH('別紙様式2-3（個表） '!M45,【参考】数式用!$J$3:$L$3,0)+9,FALSE))</f>
        <v/>
      </c>
      <c r="O45" s="452" t="s">
        <v>2389</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20"/>
      <c r="X45" s="720"/>
      <c r="Y45" s="720"/>
      <c r="Z45" s="720"/>
      <c r="AA45" s="720"/>
      <c r="AB45" s="720"/>
      <c r="AC45" s="720"/>
      <c r="AD45" s="720"/>
      <c r="AE45" s="720"/>
      <c r="AF45" s="720"/>
      <c r="AG45" s="720"/>
      <c r="AI45" s="345"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5" t="str">
        <f>IF(基本情報入力シート!AD89="","",基本情報入力シート!AD89)</f>
        <v/>
      </c>
      <c r="I46" s="335" t="str">
        <f>IF(基本情報入力シート!AE89="","",基本情報入力シート!AE89)</f>
        <v/>
      </c>
      <c r="J46" s="450"/>
      <c r="K46" s="449"/>
      <c r="L46" s="449"/>
      <c r="M46" s="336" t="str">
        <f>IF(G46="", "", VLOOKUP(AO46,【参考】数式用!$AZ$3:$BA$6, 2, FALSE))</f>
        <v/>
      </c>
      <c r="N46" s="337" t="str">
        <f>IF(G46="","",VLOOKUP(G46,【参考】数式用!$A$4:$L$54,MATCH('別紙様式2-3（個表） '!M46,【参考】数式用!$J$3:$L$3,0)+9,FALSE))</f>
        <v/>
      </c>
      <c r="O46" s="453" t="s">
        <v>2389</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20"/>
      <c r="X46" s="720"/>
      <c r="Y46" s="720"/>
      <c r="Z46" s="720"/>
      <c r="AA46" s="720"/>
      <c r="AB46" s="720"/>
      <c r="AC46" s="720"/>
      <c r="AD46" s="720"/>
      <c r="AE46" s="720"/>
      <c r="AF46" s="720"/>
      <c r="AG46" s="720"/>
      <c r="AI46" s="345"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5" t="str">
        <f>IF(基本情報入力シート!AD90="","",基本情報入力シート!AD90)</f>
        <v/>
      </c>
      <c r="I47" s="335" t="str">
        <f>IF(基本情報入力シート!AE90="","",基本情報入力シート!AE90)</f>
        <v/>
      </c>
      <c r="J47" s="450"/>
      <c r="K47" s="449"/>
      <c r="L47" s="449"/>
      <c r="M47" s="336" t="str">
        <f>IF(G47="", "", VLOOKUP(AO47,【参考】数式用!$AZ$3:$BA$6, 2, FALSE))</f>
        <v/>
      </c>
      <c r="N47" s="337" t="str">
        <f>IF(G47="","",VLOOKUP(G47,【参考】数式用!$A$4:$L$54,MATCH('別紙様式2-3（個表） '!M47,【参考】数式用!$J$3:$L$3,0)+9,FALSE))</f>
        <v/>
      </c>
      <c r="O47" s="453" t="s">
        <v>2389</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20"/>
      <c r="X47" s="720"/>
      <c r="Y47" s="720"/>
      <c r="Z47" s="720"/>
      <c r="AA47" s="720"/>
      <c r="AB47" s="720"/>
      <c r="AC47" s="720"/>
      <c r="AD47" s="720"/>
      <c r="AE47" s="720"/>
      <c r="AF47" s="720"/>
      <c r="AG47" s="720"/>
      <c r="AI47" s="345"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5" t="str">
        <f>IF(基本情報入力シート!AD91="","",基本情報入力シート!AD91)</f>
        <v/>
      </c>
      <c r="I48" s="335" t="str">
        <f>IF(基本情報入力シート!AE91="","",基本情報入力シート!AE91)</f>
        <v/>
      </c>
      <c r="J48" s="450"/>
      <c r="K48" s="449"/>
      <c r="L48" s="449"/>
      <c r="M48" s="336" t="str">
        <f>IF(G48="", "", VLOOKUP(AO48,【参考】数式用!$AZ$3:$BA$6, 2, FALSE))</f>
        <v/>
      </c>
      <c r="N48" s="337" t="str">
        <f>IF(G48="","",VLOOKUP(G48,【参考】数式用!$A$4:$L$54,MATCH('別紙様式2-3（個表） '!M48,【参考】数式用!$J$3:$L$3,0)+9,FALSE))</f>
        <v/>
      </c>
      <c r="O48" s="452" t="s">
        <v>2389</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20"/>
      <c r="X48" s="720"/>
      <c r="Y48" s="720"/>
      <c r="Z48" s="720"/>
      <c r="AA48" s="720"/>
      <c r="AB48" s="720"/>
      <c r="AC48" s="720"/>
      <c r="AD48" s="720"/>
      <c r="AE48" s="720"/>
      <c r="AF48" s="720"/>
      <c r="AG48" s="720"/>
      <c r="AI48" s="345"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5" t="str">
        <f>IF(基本情報入力シート!AD92="","",基本情報入力シート!AD92)</f>
        <v/>
      </c>
      <c r="I49" s="335" t="str">
        <f>IF(基本情報入力シート!AE92="","",基本情報入力シート!AE92)</f>
        <v/>
      </c>
      <c r="J49" s="450"/>
      <c r="K49" s="451"/>
      <c r="L49" s="449"/>
      <c r="M49" s="336" t="str">
        <f>IF(G49="", "", VLOOKUP(AO49,【参考】数式用!$AZ$3:$BA$6, 2, FALSE))</f>
        <v/>
      </c>
      <c r="N49" s="337" t="str">
        <f>IF(G49="","",VLOOKUP(G49,【参考】数式用!$A$4:$L$54,MATCH('別紙様式2-3（個表） '!M49,【参考】数式用!$J$3:$L$3,0)+9,FALSE))</f>
        <v/>
      </c>
      <c r="O49" s="453" t="s">
        <v>2389</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20"/>
      <c r="X49" s="720"/>
      <c r="Y49" s="720"/>
      <c r="Z49" s="720"/>
      <c r="AA49" s="720"/>
      <c r="AB49" s="720"/>
      <c r="AC49" s="720"/>
      <c r="AD49" s="720"/>
      <c r="AE49" s="720"/>
      <c r="AF49" s="720"/>
      <c r="AG49" s="720"/>
      <c r="AI49" s="345"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5" t="str">
        <f>IF(基本情報入力シート!AD93="","",基本情報入力シート!AD93)</f>
        <v/>
      </c>
      <c r="I50" s="335" t="str">
        <f>IF(基本情報入力シート!AE93="","",基本情報入力シート!AE93)</f>
        <v/>
      </c>
      <c r="J50" s="450"/>
      <c r="K50" s="451"/>
      <c r="L50" s="449"/>
      <c r="M50" s="336" t="str">
        <f>IF(G50="", "", VLOOKUP(AO50,【参考】数式用!$AZ$3:$BA$6, 2, FALSE))</f>
        <v/>
      </c>
      <c r="N50" s="337" t="str">
        <f>IF(G50="","",VLOOKUP(G50,【参考】数式用!$A$4:$L$54,MATCH('別紙様式2-3（個表） '!M50,【参考】数式用!$J$3:$L$3,0)+9,FALSE))</f>
        <v/>
      </c>
      <c r="O50" s="453" t="s">
        <v>2389</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20"/>
      <c r="X50" s="720"/>
      <c r="Y50" s="720"/>
      <c r="Z50" s="720"/>
      <c r="AA50" s="720"/>
      <c r="AB50" s="720"/>
      <c r="AC50" s="720"/>
      <c r="AD50" s="720"/>
      <c r="AE50" s="720"/>
      <c r="AF50" s="720"/>
      <c r="AG50" s="720"/>
      <c r="AI50" s="345"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5" t="str">
        <f>IF(基本情報入力シート!AD94="","",基本情報入力シート!AD94)</f>
        <v/>
      </c>
      <c r="I51" s="335" t="str">
        <f>IF(基本情報入力シート!AE94="","",基本情報入力シート!AE94)</f>
        <v/>
      </c>
      <c r="J51" s="450"/>
      <c r="K51" s="449"/>
      <c r="L51" s="449"/>
      <c r="M51" s="336" t="str">
        <f>IF(G51="", "", VLOOKUP(AO51,【参考】数式用!$AZ$3:$BA$6, 2, FALSE))</f>
        <v/>
      </c>
      <c r="N51" s="337" t="str">
        <f>IF(G51="","",VLOOKUP(G51,【参考】数式用!$A$4:$L$54,MATCH('別紙様式2-3（個表） '!M51,【参考】数式用!$J$3:$L$3,0)+9,FALSE))</f>
        <v/>
      </c>
      <c r="O51" s="452" t="s">
        <v>2389</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20"/>
      <c r="X51" s="720"/>
      <c r="Y51" s="720"/>
      <c r="Z51" s="720"/>
      <c r="AA51" s="720"/>
      <c r="AB51" s="720"/>
      <c r="AC51" s="720"/>
      <c r="AD51" s="720"/>
      <c r="AE51" s="720"/>
      <c r="AF51" s="720"/>
      <c r="AG51" s="720"/>
      <c r="AI51" s="345"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5" t="str">
        <f>IF(基本情報入力シート!AD95="","",基本情報入力シート!AD95)</f>
        <v/>
      </c>
      <c r="I52" s="335" t="str">
        <f>IF(基本情報入力シート!AE95="","",基本情報入力シート!AE95)</f>
        <v/>
      </c>
      <c r="J52" s="450"/>
      <c r="K52" s="449"/>
      <c r="L52" s="449"/>
      <c r="M52" s="336" t="str">
        <f>IF(G52="", "", VLOOKUP(AO52,【参考】数式用!$AZ$3:$BA$6, 2, FALSE))</f>
        <v/>
      </c>
      <c r="N52" s="337" t="str">
        <f>IF(G52="","",VLOOKUP(G52,【参考】数式用!$A$4:$L$54,MATCH('別紙様式2-3（個表） '!M52,【参考】数式用!$J$3:$L$3,0)+9,FALSE))</f>
        <v/>
      </c>
      <c r="O52" s="453" t="s">
        <v>2389</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20"/>
      <c r="X52" s="720"/>
      <c r="Y52" s="720"/>
      <c r="Z52" s="720"/>
      <c r="AA52" s="720"/>
      <c r="AB52" s="720"/>
      <c r="AC52" s="720"/>
      <c r="AD52" s="720"/>
      <c r="AE52" s="720"/>
      <c r="AF52" s="720"/>
      <c r="AG52" s="720"/>
      <c r="AI52" s="345"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5" t="str">
        <f>IF(基本情報入力シート!AD96="","",基本情報入力シート!AD96)</f>
        <v/>
      </c>
      <c r="I53" s="335" t="str">
        <f>IF(基本情報入力シート!AE96="","",基本情報入力シート!AE96)</f>
        <v/>
      </c>
      <c r="J53" s="450"/>
      <c r="K53" s="449"/>
      <c r="L53" s="449"/>
      <c r="M53" s="336" t="str">
        <f>IF(G53="", "", VLOOKUP(AO53,【参考】数式用!$AZ$3:$BA$6, 2, FALSE))</f>
        <v/>
      </c>
      <c r="N53" s="337" t="str">
        <f>IF(G53="","",VLOOKUP(G53,【参考】数式用!$A$4:$L$54,MATCH('別紙様式2-3（個表） '!M53,【参考】数式用!$J$3:$L$3,0)+9,FALSE))</f>
        <v/>
      </c>
      <c r="O53" s="453" t="s">
        <v>2389</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20"/>
      <c r="X53" s="720"/>
      <c r="Y53" s="720"/>
      <c r="Z53" s="720"/>
      <c r="AA53" s="720"/>
      <c r="AB53" s="720"/>
      <c r="AC53" s="720"/>
      <c r="AD53" s="720"/>
      <c r="AE53" s="720"/>
      <c r="AF53" s="720"/>
      <c r="AG53" s="720"/>
      <c r="AI53" s="345"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5" t="str">
        <f>IF(基本情報入力シート!AD97="","",基本情報入力シート!AD97)</f>
        <v/>
      </c>
      <c r="I54" s="335" t="str">
        <f>IF(基本情報入力シート!AE97="","",基本情報入力シート!AE97)</f>
        <v/>
      </c>
      <c r="J54" s="450"/>
      <c r="K54" s="449"/>
      <c r="L54" s="449"/>
      <c r="M54" s="336" t="str">
        <f>IF(G54="", "", VLOOKUP(AO54,【参考】数式用!$AZ$3:$BA$6, 2, FALSE))</f>
        <v/>
      </c>
      <c r="N54" s="337" t="str">
        <f>IF(G54="","",VLOOKUP(G54,【参考】数式用!$A$4:$L$54,MATCH('別紙様式2-3（個表） '!M54,【参考】数式用!$J$3:$L$3,0)+9,FALSE))</f>
        <v/>
      </c>
      <c r="O54" s="452" t="s">
        <v>2389</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20"/>
      <c r="X54" s="720"/>
      <c r="Y54" s="720"/>
      <c r="Z54" s="720"/>
      <c r="AA54" s="720"/>
      <c r="AB54" s="720"/>
      <c r="AC54" s="720"/>
      <c r="AD54" s="720"/>
      <c r="AE54" s="720"/>
      <c r="AF54" s="720"/>
      <c r="AG54" s="720"/>
      <c r="AI54" s="345"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5" t="str">
        <f>IF(基本情報入力シート!AD98="","",基本情報入力シート!AD98)</f>
        <v/>
      </c>
      <c r="I55" s="335" t="str">
        <f>IF(基本情報入力シート!AE98="","",基本情報入力シート!AE98)</f>
        <v/>
      </c>
      <c r="J55" s="450"/>
      <c r="K55" s="449"/>
      <c r="L55" s="449"/>
      <c r="M55" s="336" t="str">
        <f>IF(G55="", "", VLOOKUP(AO55,【参考】数式用!$AZ$3:$BA$6, 2, FALSE))</f>
        <v/>
      </c>
      <c r="N55" s="337" t="str">
        <f>IF(G55="","",VLOOKUP(G55,【参考】数式用!$A$4:$L$54,MATCH('別紙様式2-3（個表） '!M55,【参考】数式用!$J$3:$L$3,0)+9,FALSE))</f>
        <v/>
      </c>
      <c r="O55" s="453" t="s">
        <v>2389</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20"/>
      <c r="X55" s="720"/>
      <c r="Y55" s="720"/>
      <c r="Z55" s="720"/>
      <c r="AA55" s="720"/>
      <c r="AB55" s="720"/>
      <c r="AC55" s="720"/>
      <c r="AD55" s="720"/>
      <c r="AE55" s="720"/>
      <c r="AF55" s="720"/>
      <c r="AG55" s="720"/>
      <c r="AI55" s="345"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5" t="str">
        <f>IF(基本情報入力シート!AD99="","",基本情報入力シート!AD99)</f>
        <v/>
      </c>
      <c r="I56" s="335" t="str">
        <f>IF(基本情報入力シート!AE99="","",基本情報入力シート!AE99)</f>
        <v/>
      </c>
      <c r="J56" s="450"/>
      <c r="K56" s="451"/>
      <c r="L56" s="449"/>
      <c r="M56" s="336" t="str">
        <f>IF(G56="", "", VLOOKUP(AO56,【参考】数式用!$AZ$3:$BA$6, 2, FALSE))</f>
        <v/>
      </c>
      <c r="N56" s="337" t="str">
        <f>IF(G56="","",VLOOKUP(G56,【参考】数式用!$A$4:$L$54,MATCH('別紙様式2-3（個表） '!M56,【参考】数式用!$J$3:$L$3,0)+9,FALSE))</f>
        <v/>
      </c>
      <c r="O56" s="453" t="s">
        <v>2389</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20"/>
      <c r="X56" s="720"/>
      <c r="Y56" s="720"/>
      <c r="Z56" s="720"/>
      <c r="AA56" s="720"/>
      <c r="AB56" s="720"/>
      <c r="AC56" s="720"/>
      <c r="AD56" s="720"/>
      <c r="AE56" s="720"/>
      <c r="AF56" s="720"/>
      <c r="AG56" s="720"/>
      <c r="AI56" s="345"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5" t="str">
        <f>IF(基本情報入力シート!AD100="","",基本情報入力シート!AD100)</f>
        <v/>
      </c>
      <c r="I57" s="335" t="str">
        <f>IF(基本情報入力シート!AE100="","",基本情報入力シート!AE100)</f>
        <v/>
      </c>
      <c r="J57" s="450"/>
      <c r="K57" s="451"/>
      <c r="L57" s="449"/>
      <c r="M57" s="336" t="str">
        <f>IF(G57="", "", VLOOKUP(AO57,【参考】数式用!$AZ$3:$BA$6, 2, FALSE))</f>
        <v/>
      </c>
      <c r="N57" s="337" t="str">
        <f>IF(G57="","",VLOOKUP(G57,【参考】数式用!$A$4:$L$54,MATCH('別紙様式2-3（個表） '!M57,【参考】数式用!$J$3:$L$3,0)+9,FALSE))</f>
        <v/>
      </c>
      <c r="O57" s="452" t="s">
        <v>2389</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20"/>
      <c r="X57" s="720"/>
      <c r="Y57" s="720"/>
      <c r="Z57" s="720"/>
      <c r="AA57" s="720"/>
      <c r="AB57" s="720"/>
      <c r="AC57" s="720"/>
      <c r="AD57" s="720"/>
      <c r="AE57" s="720"/>
      <c r="AF57" s="720"/>
      <c r="AG57" s="720"/>
      <c r="AI57" s="345"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5" t="str">
        <f>IF(基本情報入力シート!AD101="","",基本情報入力シート!AD101)</f>
        <v/>
      </c>
      <c r="I58" s="335" t="str">
        <f>IF(基本情報入力シート!AE101="","",基本情報入力シート!AE101)</f>
        <v/>
      </c>
      <c r="J58" s="450"/>
      <c r="K58" s="451"/>
      <c r="L58" s="449"/>
      <c r="M58" s="336" t="str">
        <f>IF(G58="", "", VLOOKUP(AO58,【参考】数式用!$AZ$3:$BA$6, 2, FALSE))</f>
        <v/>
      </c>
      <c r="N58" s="337" t="str">
        <f>IF(G58="","",VLOOKUP(G58,【参考】数式用!$A$4:$L$54,MATCH('別紙様式2-3（個表） '!M58,【参考】数式用!$J$3:$L$3,0)+9,FALSE))</f>
        <v/>
      </c>
      <c r="O58" s="453" t="s">
        <v>2389</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20"/>
      <c r="X58" s="720"/>
      <c r="Y58" s="720"/>
      <c r="Z58" s="720"/>
      <c r="AA58" s="720"/>
      <c r="AB58" s="720"/>
      <c r="AC58" s="720"/>
      <c r="AD58" s="720"/>
      <c r="AE58" s="720"/>
      <c r="AF58" s="720"/>
      <c r="AG58" s="720"/>
      <c r="AI58" s="345"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5" t="str">
        <f>IF(基本情報入力シート!AD102="","",基本情報入力シート!AD102)</f>
        <v/>
      </c>
      <c r="I59" s="335" t="str">
        <f>IF(基本情報入力シート!AE102="","",基本情報入力シート!AE102)</f>
        <v/>
      </c>
      <c r="J59" s="450"/>
      <c r="K59" s="451"/>
      <c r="L59" s="451"/>
      <c r="M59" s="336" t="str">
        <f>IF(G59="", "", VLOOKUP(AO59,【参考】数式用!$AZ$3:$BA$6, 2, FALSE))</f>
        <v/>
      </c>
      <c r="N59" s="337" t="str">
        <f>IF(G59="","",VLOOKUP(G59,【参考】数式用!$A$4:$L$54,MATCH('別紙様式2-3（個表） '!M59,【参考】数式用!$J$3:$L$3,0)+9,FALSE))</f>
        <v/>
      </c>
      <c r="O59" s="453" t="s">
        <v>2389</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20"/>
      <c r="X59" s="720"/>
      <c r="Y59" s="720"/>
      <c r="Z59" s="720"/>
      <c r="AA59" s="720"/>
      <c r="AB59" s="720"/>
      <c r="AC59" s="720"/>
      <c r="AD59" s="720"/>
      <c r="AE59" s="720"/>
      <c r="AF59" s="720"/>
      <c r="AG59" s="720"/>
      <c r="AI59" s="345"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5" t="str">
        <f>IF(基本情報入力シート!AD103="","",基本情報入力シート!AD103)</f>
        <v/>
      </c>
      <c r="I60" s="335" t="str">
        <f>IF(基本情報入力シート!AE103="","",基本情報入力シート!AE103)</f>
        <v/>
      </c>
      <c r="J60" s="450"/>
      <c r="K60" s="451"/>
      <c r="L60" s="451"/>
      <c r="M60" s="336" t="str">
        <f>IF(G60="", "", VLOOKUP(AO60,【参考】数式用!$AZ$3:$BA$6, 2, FALSE))</f>
        <v/>
      </c>
      <c r="N60" s="337" t="str">
        <f>IF(G60="","",VLOOKUP(G60,【参考】数式用!$A$4:$L$54,MATCH('別紙様式2-3（個表） '!M60,【参考】数式用!$J$3:$L$3,0)+9,FALSE))</f>
        <v/>
      </c>
      <c r="O60" s="452" t="s">
        <v>2389</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20"/>
      <c r="X60" s="720"/>
      <c r="Y60" s="720"/>
      <c r="Z60" s="720"/>
      <c r="AA60" s="720"/>
      <c r="AB60" s="720"/>
      <c r="AC60" s="720"/>
      <c r="AD60" s="720"/>
      <c r="AE60" s="720"/>
      <c r="AF60" s="720"/>
      <c r="AG60" s="720"/>
      <c r="AI60" s="345"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5" t="str">
        <f>IF(基本情報入力シート!AD104="","",基本情報入力シート!AD104)</f>
        <v/>
      </c>
      <c r="I61" s="335" t="str">
        <f>IF(基本情報入力シート!AE104="","",基本情報入力シート!AE104)</f>
        <v/>
      </c>
      <c r="J61" s="450"/>
      <c r="K61" s="451"/>
      <c r="L61" s="451"/>
      <c r="M61" s="336" t="str">
        <f>IF(G61="", "", VLOOKUP(AO61,【参考】数式用!$AZ$3:$BA$6, 2, FALSE))</f>
        <v/>
      </c>
      <c r="N61" s="337" t="str">
        <f>IF(G61="","",VLOOKUP(G61,【参考】数式用!$A$4:$L$54,MATCH('別紙様式2-3（個表） '!M61,【参考】数式用!$J$3:$L$3,0)+9,FALSE))</f>
        <v/>
      </c>
      <c r="O61" s="453" t="s">
        <v>2389</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20"/>
      <c r="X61" s="720"/>
      <c r="Y61" s="720"/>
      <c r="Z61" s="720"/>
      <c r="AA61" s="720"/>
      <c r="AB61" s="720"/>
      <c r="AC61" s="720"/>
      <c r="AD61" s="720"/>
      <c r="AE61" s="720"/>
      <c r="AF61" s="720"/>
      <c r="AG61" s="720"/>
      <c r="AI61" s="345"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5" t="str">
        <f>IF(基本情報入力シート!AD105="","",基本情報入力シート!AD105)</f>
        <v/>
      </c>
      <c r="I62" s="335" t="str">
        <f>IF(基本情報入力シート!AE105="","",基本情報入力シート!AE105)</f>
        <v/>
      </c>
      <c r="J62" s="450"/>
      <c r="K62" s="451"/>
      <c r="L62" s="451"/>
      <c r="M62" s="336" t="str">
        <f>IF(G62="", "", VLOOKUP(AO62,【参考】数式用!$AZ$3:$BA$6, 2, FALSE))</f>
        <v/>
      </c>
      <c r="N62" s="337" t="str">
        <f>IF(G62="","",VLOOKUP(G62,【参考】数式用!$A$4:$L$54,MATCH('別紙様式2-3（個表） '!M62,【参考】数式用!$J$3:$L$3,0)+9,FALSE))</f>
        <v/>
      </c>
      <c r="O62" s="453" t="s">
        <v>2389</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20"/>
      <c r="X62" s="720"/>
      <c r="Y62" s="720"/>
      <c r="Z62" s="720"/>
      <c r="AA62" s="720"/>
      <c r="AB62" s="720"/>
      <c r="AC62" s="720"/>
      <c r="AD62" s="720"/>
      <c r="AE62" s="720"/>
      <c r="AF62" s="720"/>
      <c r="AG62" s="720"/>
      <c r="AI62" s="345"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5" t="str">
        <f>IF(基本情報入力シート!AD106="","",基本情報入力シート!AD106)</f>
        <v/>
      </c>
      <c r="I63" s="335" t="str">
        <f>IF(基本情報入力シート!AE106="","",基本情報入力シート!AE106)</f>
        <v/>
      </c>
      <c r="J63" s="450"/>
      <c r="K63" s="451"/>
      <c r="L63" s="451"/>
      <c r="M63" s="336" t="str">
        <f>IF(G63="", "", VLOOKUP(AO63,【参考】数式用!$AZ$3:$BA$6, 2, FALSE))</f>
        <v/>
      </c>
      <c r="N63" s="337" t="str">
        <f>IF(G63="","",VLOOKUP(G63,【参考】数式用!$A$4:$L$54,MATCH('別紙様式2-3（個表） '!M63,【参考】数式用!$J$3:$L$3,0)+9,FALSE))</f>
        <v/>
      </c>
      <c r="O63" s="452" t="s">
        <v>2389</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20"/>
      <c r="X63" s="720"/>
      <c r="Y63" s="720"/>
      <c r="Z63" s="720"/>
      <c r="AA63" s="720"/>
      <c r="AB63" s="720"/>
      <c r="AC63" s="720"/>
      <c r="AD63" s="720"/>
      <c r="AE63" s="720"/>
      <c r="AF63" s="720"/>
      <c r="AG63" s="720"/>
      <c r="AI63" s="345"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5" t="str">
        <f>IF(基本情報入力シート!AD107="","",基本情報入力シート!AD107)</f>
        <v/>
      </c>
      <c r="I64" s="335" t="str">
        <f>IF(基本情報入力シート!AE107="","",基本情報入力シート!AE107)</f>
        <v/>
      </c>
      <c r="J64" s="450"/>
      <c r="K64" s="451"/>
      <c r="L64" s="451"/>
      <c r="M64" s="336" t="str">
        <f>IF(G64="", "", VLOOKUP(AO64,【参考】数式用!$AZ$3:$BA$6, 2, FALSE))</f>
        <v/>
      </c>
      <c r="N64" s="337" t="str">
        <f>IF(G64="","",VLOOKUP(G64,【参考】数式用!$A$4:$L$54,MATCH('別紙様式2-3（個表） '!M64,【参考】数式用!$J$3:$L$3,0)+9,FALSE))</f>
        <v/>
      </c>
      <c r="O64" s="453" t="s">
        <v>2389</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20"/>
      <c r="X64" s="720"/>
      <c r="Y64" s="720"/>
      <c r="Z64" s="720"/>
      <c r="AA64" s="720"/>
      <c r="AB64" s="720"/>
      <c r="AC64" s="720"/>
      <c r="AD64" s="720"/>
      <c r="AE64" s="720"/>
      <c r="AF64" s="720"/>
      <c r="AG64" s="720"/>
      <c r="AI64" s="345"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5" t="str">
        <f>IF(基本情報入力シート!AD108="","",基本情報入力シート!AD108)</f>
        <v/>
      </c>
      <c r="I65" s="335" t="str">
        <f>IF(基本情報入力シート!AE108="","",基本情報入力シート!AE108)</f>
        <v/>
      </c>
      <c r="J65" s="450"/>
      <c r="K65" s="451"/>
      <c r="L65" s="451"/>
      <c r="M65" s="336" t="str">
        <f>IF(G65="", "", VLOOKUP(AO65,【参考】数式用!$AZ$3:$BA$6, 2, FALSE))</f>
        <v/>
      </c>
      <c r="N65" s="337" t="str">
        <f>IF(G65="","",VLOOKUP(G65,【参考】数式用!$A$4:$L$54,MATCH('別紙様式2-3（個表） '!M65,【参考】数式用!$J$3:$L$3,0)+9,FALSE))</f>
        <v/>
      </c>
      <c r="O65" s="453" t="s">
        <v>2389</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20"/>
      <c r="X65" s="720"/>
      <c r="Y65" s="720"/>
      <c r="Z65" s="720"/>
      <c r="AA65" s="720"/>
      <c r="AB65" s="720"/>
      <c r="AC65" s="720"/>
      <c r="AD65" s="720"/>
      <c r="AE65" s="720"/>
      <c r="AF65" s="720"/>
      <c r="AG65" s="720"/>
      <c r="AI65" s="345"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5" t="str">
        <f>IF(基本情報入力シート!AD109="","",基本情報入力シート!AD109)</f>
        <v/>
      </c>
      <c r="I66" s="335" t="str">
        <f>IF(基本情報入力シート!AE109="","",基本情報入力シート!AE109)</f>
        <v/>
      </c>
      <c r="J66" s="450"/>
      <c r="K66" s="451"/>
      <c r="L66" s="449"/>
      <c r="M66" s="336" t="str">
        <f>IF(G66="", "", VLOOKUP(AO66,【参考】数式用!$AZ$3:$BA$6, 2, FALSE))</f>
        <v/>
      </c>
      <c r="N66" s="337" t="str">
        <f>IF(G66="","",VLOOKUP(G66,【参考】数式用!$A$4:$L$54,MATCH('別紙様式2-3（個表） '!M66,【参考】数式用!$J$3:$L$3,0)+9,FALSE))</f>
        <v/>
      </c>
      <c r="O66" s="452" t="s">
        <v>2389</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20"/>
      <c r="X66" s="720"/>
      <c r="Y66" s="720"/>
      <c r="Z66" s="720"/>
      <c r="AA66" s="720"/>
      <c r="AB66" s="720"/>
      <c r="AC66" s="720"/>
      <c r="AD66" s="720"/>
      <c r="AE66" s="720"/>
      <c r="AF66" s="720"/>
      <c r="AG66" s="720"/>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5" t="str">
        <f>IF(基本情報入力シート!AD110="","",基本情報入力シート!AD110)</f>
        <v/>
      </c>
      <c r="I67" s="335" t="str">
        <f>IF(基本情報入力シート!AE110="","",基本情報入力シート!AE110)</f>
        <v/>
      </c>
      <c r="J67" s="450"/>
      <c r="K67" s="451"/>
      <c r="L67" s="449"/>
      <c r="M67" s="336" t="str">
        <f>IF(G67="", "", VLOOKUP(AO67,【参考】数式用!$AZ$3:$BA$6, 2, FALSE))</f>
        <v/>
      </c>
      <c r="N67" s="337" t="str">
        <f>IF(G67="","",VLOOKUP(G67,【参考】数式用!$A$4:$L$54,MATCH('別紙様式2-3（個表） '!M67,【参考】数式用!$J$3:$L$3,0)+9,FALSE))</f>
        <v/>
      </c>
      <c r="O67" s="453" t="s">
        <v>2389</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20"/>
      <c r="X67" s="720"/>
      <c r="Y67" s="720"/>
      <c r="Z67" s="720"/>
      <c r="AA67" s="720"/>
      <c r="AB67" s="720"/>
      <c r="AC67" s="720"/>
      <c r="AD67" s="720"/>
      <c r="AE67" s="720"/>
      <c r="AF67" s="720"/>
      <c r="AG67" s="720"/>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5" t="str">
        <f>IF(基本情報入力シート!AD111="","",基本情報入力シート!AD111)</f>
        <v/>
      </c>
      <c r="I68" s="335" t="str">
        <f>IF(基本情報入力シート!AE111="","",基本情報入力シート!AE111)</f>
        <v/>
      </c>
      <c r="J68" s="450"/>
      <c r="K68" s="451"/>
      <c r="L68" s="449"/>
      <c r="M68" s="336" t="str">
        <f>IF(G68="", "", VLOOKUP(AO68,【参考】数式用!$AZ$3:$BA$6, 2, FALSE))</f>
        <v/>
      </c>
      <c r="N68" s="337" t="str">
        <f>IF(G68="","",VLOOKUP(G68,【参考】数式用!$A$4:$L$54,MATCH('別紙様式2-3（個表） '!M68,【参考】数式用!$J$3:$L$3,0)+9,FALSE))</f>
        <v/>
      </c>
      <c r="O68" s="452" t="s">
        <v>2389</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20"/>
      <c r="X68" s="720"/>
      <c r="Y68" s="720"/>
      <c r="Z68" s="720"/>
      <c r="AA68" s="720"/>
      <c r="AB68" s="720"/>
      <c r="AC68" s="720"/>
      <c r="AD68" s="720"/>
      <c r="AE68" s="720"/>
      <c r="AF68" s="720"/>
      <c r="AG68" s="720"/>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5" t="str">
        <f>IF(基本情報入力シート!AD112="","",基本情報入力シート!AD112)</f>
        <v/>
      </c>
      <c r="I69" s="335" t="str">
        <f>IF(基本情報入力シート!AE112="","",基本情報入力シート!AE112)</f>
        <v/>
      </c>
      <c r="J69" s="450"/>
      <c r="K69" s="451"/>
      <c r="L69" s="449"/>
      <c r="M69" s="336" t="str">
        <f>IF(G69="", "", VLOOKUP(AO69,【参考】数式用!$AZ$3:$BA$6, 2, FALSE))</f>
        <v/>
      </c>
      <c r="N69" s="337" t="str">
        <f>IF(G69="","",VLOOKUP(G69,【参考】数式用!$A$4:$L$54,MATCH('別紙様式2-3（個表） '!M69,【参考】数式用!$J$3:$L$3,0)+9,FALSE))</f>
        <v/>
      </c>
      <c r="O69" s="453" t="s">
        <v>2389</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20"/>
      <c r="X69" s="720"/>
      <c r="Y69" s="720"/>
      <c r="Z69" s="720"/>
      <c r="AA69" s="720"/>
      <c r="AB69" s="720"/>
      <c r="AC69" s="720"/>
      <c r="AD69" s="720"/>
      <c r="AE69" s="720"/>
      <c r="AF69" s="720"/>
      <c r="AG69" s="720"/>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5" t="str">
        <f>IF(基本情報入力シート!AD113="","",基本情報入力シート!AD113)</f>
        <v/>
      </c>
      <c r="I70" s="335" t="str">
        <f>IF(基本情報入力シート!AE113="","",基本情報入力シート!AE113)</f>
        <v/>
      </c>
      <c r="J70" s="450"/>
      <c r="K70" s="451"/>
      <c r="L70" s="449"/>
      <c r="M70" s="336" t="str">
        <f>IF(G70="", "", VLOOKUP(AO70,【参考】数式用!$AZ$3:$BA$6, 2, FALSE))</f>
        <v/>
      </c>
      <c r="N70" s="337" t="str">
        <f>IF(G70="","",VLOOKUP(G70,【参考】数式用!$A$4:$L$54,MATCH('別紙様式2-3（個表） '!M70,【参考】数式用!$J$3:$L$3,0)+9,FALSE))</f>
        <v/>
      </c>
      <c r="O70" s="453" t="s">
        <v>2389</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20"/>
      <c r="X70" s="720"/>
      <c r="Y70" s="720"/>
      <c r="Z70" s="720"/>
      <c r="AA70" s="720"/>
      <c r="AB70" s="720"/>
      <c r="AC70" s="720"/>
      <c r="AD70" s="720"/>
      <c r="AE70" s="720"/>
      <c r="AF70" s="720"/>
      <c r="AG70" s="720"/>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5" t="str">
        <f>IF(基本情報入力シート!AD114="","",基本情報入力シート!AD114)</f>
        <v/>
      </c>
      <c r="I71" s="335" t="str">
        <f>IF(基本情報入力シート!AE114="","",基本情報入力シート!AE114)</f>
        <v/>
      </c>
      <c r="J71" s="450"/>
      <c r="K71" s="451"/>
      <c r="L71" s="449"/>
      <c r="M71" s="336" t="str">
        <f>IF(G71="", "", VLOOKUP(AO71,【参考】数式用!$AZ$3:$BA$6, 2, FALSE))</f>
        <v/>
      </c>
      <c r="N71" s="337" t="str">
        <f>IF(G71="","",VLOOKUP(G71,【参考】数式用!$A$4:$L$54,MATCH('別紙様式2-3（個表） '!M71,【参考】数式用!$J$3:$L$3,0)+9,FALSE))</f>
        <v/>
      </c>
      <c r="O71" s="452" t="s">
        <v>2389</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20"/>
      <c r="X71" s="720"/>
      <c r="Y71" s="720"/>
      <c r="Z71" s="720"/>
      <c r="AA71" s="720"/>
      <c r="AB71" s="720"/>
      <c r="AC71" s="720"/>
      <c r="AD71" s="720"/>
      <c r="AE71" s="720"/>
      <c r="AF71" s="720"/>
      <c r="AG71" s="720"/>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50"/>
      <c r="K72" s="451"/>
      <c r="L72" s="449"/>
      <c r="M72" s="336" t="str">
        <f>IF(G72="", "", VLOOKUP(AO72,【参考】数式用!$AZ$3:$BA$6, 2, FALSE))</f>
        <v/>
      </c>
      <c r="N72" s="337" t="str">
        <f>IF(G72="","",VLOOKUP(G72,【参考】数式用!$A$4:$L$54,MATCH('別紙様式2-3（個表） '!M72,【参考】数式用!$J$3:$L$3,0)+9,FALSE))</f>
        <v/>
      </c>
      <c r="O72" s="453" t="s">
        <v>2389</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20"/>
      <c r="X72" s="720"/>
      <c r="Y72" s="720"/>
      <c r="Z72" s="720"/>
      <c r="AA72" s="720"/>
      <c r="AB72" s="720"/>
      <c r="AC72" s="720"/>
      <c r="AD72" s="720"/>
      <c r="AE72" s="720"/>
      <c r="AF72" s="720"/>
      <c r="AG72" s="720"/>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50"/>
      <c r="K73" s="451"/>
      <c r="L73" s="449"/>
      <c r="M73" s="336" t="str">
        <f>IF(G73="", "", VLOOKUP(AO73,【参考】数式用!$AZ$3:$BA$6, 2, FALSE))</f>
        <v/>
      </c>
      <c r="N73" s="337" t="str">
        <f>IF(G73="","",VLOOKUP(G73,【参考】数式用!$A$4:$L$54,MATCH('別紙様式2-3（個表） '!M73,【参考】数式用!$J$3:$L$3,0)+9,FALSE))</f>
        <v/>
      </c>
      <c r="O73" s="453" t="s">
        <v>2389</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20"/>
      <c r="X73" s="720"/>
      <c r="Y73" s="720"/>
      <c r="Z73" s="720"/>
      <c r="AA73" s="720"/>
      <c r="AB73" s="720"/>
      <c r="AC73" s="720"/>
      <c r="AD73" s="720"/>
      <c r="AE73" s="720"/>
      <c r="AF73" s="720"/>
      <c r="AG73" s="720"/>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50"/>
      <c r="K74" s="451"/>
      <c r="L74" s="449"/>
      <c r="M74" s="336" t="str">
        <f>IF(G74="", "", VLOOKUP(AO74,【参考】数式用!$AZ$3:$BA$6, 2, FALSE))</f>
        <v/>
      </c>
      <c r="N74" s="337" t="str">
        <f>IF(G74="","",VLOOKUP(G74,【参考】数式用!$A$4:$L$54,MATCH('別紙様式2-3（個表） '!M74,【参考】数式用!$J$3:$L$3,0)+9,FALSE))</f>
        <v/>
      </c>
      <c r="O74" s="452" t="s">
        <v>2389</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20"/>
      <c r="X74" s="720"/>
      <c r="Y74" s="720"/>
      <c r="Z74" s="720"/>
      <c r="AA74" s="720"/>
      <c r="AB74" s="720"/>
      <c r="AC74" s="720"/>
      <c r="AD74" s="720"/>
      <c r="AE74" s="720"/>
      <c r="AF74" s="720"/>
      <c r="AG74" s="720"/>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50"/>
      <c r="K75" s="451"/>
      <c r="L75" s="449"/>
      <c r="M75" s="336" t="str">
        <f>IF(G75="", "", VLOOKUP(AO75,【参考】数式用!$AZ$3:$BA$6, 2, FALSE))</f>
        <v/>
      </c>
      <c r="N75" s="337" t="str">
        <f>IF(G75="","",VLOOKUP(G75,【参考】数式用!$A$4:$L$54,MATCH('別紙様式2-3（個表） '!M75,【参考】数式用!$J$3:$L$3,0)+9,FALSE))</f>
        <v/>
      </c>
      <c r="O75" s="453" t="s">
        <v>2389</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20"/>
      <c r="X75" s="720"/>
      <c r="Y75" s="720"/>
      <c r="Z75" s="720"/>
      <c r="AA75" s="720"/>
      <c r="AB75" s="720"/>
      <c r="AC75" s="720"/>
      <c r="AD75" s="720"/>
      <c r="AE75" s="720"/>
      <c r="AF75" s="720"/>
      <c r="AG75" s="720"/>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50"/>
      <c r="K76" s="451"/>
      <c r="L76" s="449"/>
      <c r="M76" s="336" t="str">
        <f>IF(G76="", "", VLOOKUP(AO76,【参考】数式用!$AZ$3:$BA$6, 2, FALSE))</f>
        <v/>
      </c>
      <c r="N76" s="337" t="str">
        <f>IF(G76="","",VLOOKUP(G76,【参考】数式用!$A$4:$L$54,MATCH('別紙様式2-3（個表） '!M76,【参考】数式用!$J$3:$L$3,0)+9,FALSE))</f>
        <v/>
      </c>
      <c r="O76" s="453" t="s">
        <v>2389</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20"/>
      <c r="X76" s="720"/>
      <c r="Y76" s="720"/>
      <c r="Z76" s="720"/>
      <c r="AA76" s="720"/>
      <c r="AB76" s="720"/>
      <c r="AC76" s="720"/>
      <c r="AD76" s="720"/>
      <c r="AE76" s="720"/>
      <c r="AF76" s="720"/>
      <c r="AG76" s="720"/>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50"/>
      <c r="K77" s="451"/>
      <c r="L77" s="449"/>
      <c r="M77" s="336" t="str">
        <f>IF(G77="", "", VLOOKUP(AO77,【参考】数式用!$AZ$3:$BA$6, 2, FALSE))</f>
        <v/>
      </c>
      <c r="N77" s="337" t="str">
        <f>IF(G77="","",VLOOKUP(G77,【参考】数式用!$A$4:$L$54,MATCH('別紙様式2-3（個表） '!M77,【参考】数式用!$J$3:$L$3,0)+9,FALSE))</f>
        <v/>
      </c>
      <c r="O77" s="452" t="s">
        <v>2389</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20"/>
      <c r="X77" s="720"/>
      <c r="Y77" s="720"/>
      <c r="Z77" s="720"/>
      <c r="AA77" s="720"/>
      <c r="AB77" s="720"/>
      <c r="AC77" s="720"/>
      <c r="AD77" s="720"/>
      <c r="AE77" s="720"/>
      <c r="AF77" s="720"/>
      <c r="AG77" s="720"/>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50"/>
      <c r="K78" s="451"/>
      <c r="L78" s="449"/>
      <c r="M78" s="336" t="str">
        <f>IF(G78="", "", VLOOKUP(AO78,【参考】数式用!$AZ$3:$BA$6, 2, FALSE))</f>
        <v/>
      </c>
      <c r="N78" s="337" t="str">
        <f>IF(G78="","",VLOOKUP(G78,【参考】数式用!$A$4:$L$54,MATCH('別紙様式2-3（個表） '!M78,【参考】数式用!$J$3:$L$3,0)+9,FALSE))</f>
        <v/>
      </c>
      <c r="O78" s="453" t="s">
        <v>2389</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20"/>
      <c r="X78" s="720"/>
      <c r="Y78" s="720"/>
      <c r="Z78" s="720"/>
      <c r="AA78" s="720"/>
      <c r="AB78" s="720"/>
      <c r="AC78" s="720"/>
      <c r="AD78" s="720"/>
      <c r="AE78" s="720"/>
      <c r="AF78" s="720"/>
      <c r="AG78" s="720"/>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50"/>
      <c r="K79" s="451"/>
      <c r="L79" s="449"/>
      <c r="M79" s="336" t="str">
        <f>IF(G79="", "", VLOOKUP(AO79,【参考】数式用!$AZ$3:$BA$6, 2, FALSE))</f>
        <v/>
      </c>
      <c r="N79" s="337" t="str">
        <f>IF(G79="","",VLOOKUP(G79,【参考】数式用!$A$4:$L$54,MATCH('別紙様式2-3（個表） '!M79,【参考】数式用!$J$3:$L$3,0)+9,FALSE))</f>
        <v/>
      </c>
      <c r="O79" s="453" t="s">
        <v>2389</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20"/>
      <c r="X79" s="720"/>
      <c r="Y79" s="720"/>
      <c r="Z79" s="720"/>
      <c r="AA79" s="720"/>
      <c r="AB79" s="720"/>
      <c r="AC79" s="720"/>
      <c r="AD79" s="720"/>
      <c r="AE79" s="720"/>
      <c r="AF79" s="720"/>
      <c r="AG79" s="720"/>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50"/>
      <c r="K80" s="451"/>
      <c r="L80" s="449"/>
      <c r="M80" s="336" t="str">
        <f>IF(G80="", "", VLOOKUP(AO80,【参考】数式用!$AZ$3:$BA$6, 2, FALSE))</f>
        <v/>
      </c>
      <c r="N80" s="337" t="str">
        <f>IF(G80="","",VLOOKUP(G80,【参考】数式用!$A$4:$L$54,MATCH('別紙様式2-3（個表） '!M80,【参考】数式用!$J$3:$L$3,0)+9,FALSE))</f>
        <v/>
      </c>
      <c r="O80" s="452" t="s">
        <v>2389</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20"/>
      <c r="X80" s="720"/>
      <c r="Y80" s="720"/>
      <c r="Z80" s="720"/>
      <c r="AA80" s="720"/>
      <c r="AB80" s="720"/>
      <c r="AC80" s="720"/>
      <c r="AD80" s="720"/>
      <c r="AE80" s="720"/>
      <c r="AF80" s="720"/>
      <c r="AG80" s="720"/>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50"/>
      <c r="K81" s="451"/>
      <c r="L81" s="449"/>
      <c r="M81" s="336" t="str">
        <f>IF(G81="", "", VLOOKUP(AO81,【参考】数式用!$AZ$3:$BA$6, 2, FALSE))</f>
        <v/>
      </c>
      <c r="N81" s="337" t="str">
        <f>IF(G81="","",VLOOKUP(G81,【参考】数式用!$A$4:$L$54,MATCH('別紙様式2-3（個表） '!M81,【参考】数式用!$J$3:$L$3,0)+9,FALSE))</f>
        <v/>
      </c>
      <c r="O81" s="453" t="s">
        <v>2389</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20"/>
      <c r="X81" s="720"/>
      <c r="Y81" s="720"/>
      <c r="Z81" s="720"/>
      <c r="AA81" s="720"/>
      <c r="AB81" s="720"/>
      <c r="AC81" s="720"/>
      <c r="AD81" s="720"/>
      <c r="AE81" s="720"/>
      <c r="AF81" s="720"/>
      <c r="AG81" s="720"/>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50"/>
      <c r="K82" s="451"/>
      <c r="L82" s="449"/>
      <c r="M82" s="336" t="str">
        <f>IF(G82="", "", VLOOKUP(AO82,【参考】数式用!$AZ$3:$BA$6, 2, FALSE))</f>
        <v/>
      </c>
      <c r="N82" s="337" t="str">
        <f>IF(G82="","",VLOOKUP(G82,【参考】数式用!$A$4:$L$54,MATCH('別紙様式2-3（個表） '!M82,【参考】数式用!$J$3:$L$3,0)+9,FALSE))</f>
        <v/>
      </c>
      <c r="O82" s="453" t="s">
        <v>2389</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20"/>
      <c r="X82" s="720"/>
      <c r="Y82" s="720"/>
      <c r="Z82" s="720"/>
      <c r="AA82" s="720"/>
      <c r="AB82" s="720"/>
      <c r="AC82" s="720"/>
      <c r="AD82" s="720"/>
      <c r="AE82" s="720"/>
      <c r="AF82" s="720"/>
      <c r="AG82" s="720"/>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50"/>
      <c r="K83" s="451"/>
      <c r="L83" s="449"/>
      <c r="M83" s="336" t="str">
        <f>IF(G83="", "", VLOOKUP(AO83,【参考】数式用!$AZ$3:$BA$6, 2, FALSE))</f>
        <v/>
      </c>
      <c r="N83" s="337" t="str">
        <f>IF(G83="","",VLOOKUP(G83,【参考】数式用!$A$4:$L$54,MATCH('別紙様式2-3（個表） '!M83,【参考】数式用!$J$3:$L$3,0)+9,FALSE))</f>
        <v/>
      </c>
      <c r="O83" s="452" t="s">
        <v>2389</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20"/>
      <c r="X83" s="720"/>
      <c r="Y83" s="720"/>
      <c r="Z83" s="720"/>
      <c r="AA83" s="720"/>
      <c r="AB83" s="720"/>
      <c r="AC83" s="720"/>
      <c r="AD83" s="720"/>
      <c r="AE83" s="720"/>
      <c r="AF83" s="720"/>
      <c r="AG83" s="720"/>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50"/>
      <c r="K84" s="451"/>
      <c r="L84" s="449"/>
      <c r="M84" s="336" t="str">
        <f>IF(G84="", "", VLOOKUP(AO84,【参考】数式用!$AZ$3:$BA$6, 2, FALSE))</f>
        <v/>
      </c>
      <c r="N84" s="337" t="str">
        <f>IF(G84="","",VLOOKUP(G84,【参考】数式用!$A$4:$L$54,MATCH('別紙様式2-3（個表） '!M84,【参考】数式用!$J$3:$L$3,0)+9,FALSE))</f>
        <v/>
      </c>
      <c r="O84" s="453" t="s">
        <v>2389</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20"/>
      <c r="X84" s="720"/>
      <c r="Y84" s="720"/>
      <c r="Z84" s="720"/>
      <c r="AA84" s="720"/>
      <c r="AB84" s="720"/>
      <c r="AC84" s="720"/>
      <c r="AD84" s="720"/>
      <c r="AE84" s="720"/>
      <c r="AF84" s="720"/>
      <c r="AG84" s="720"/>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50"/>
      <c r="K85" s="451"/>
      <c r="L85" s="449"/>
      <c r="M85" s="336" t="str">
        <f>IF(G85="", "", VLOOKUP(AO85,【参考】数式用!$AZ$3:$BA$6, 2, FALSE))</f>
        <v/>
      </c>
      <c r="N85" s="337" t="str">
        <f>IF(G85="","",VLOOKUP(G85,【参考】数式用!$A$4:$L$54,MATCH('別紙様式2-3（個表） '!M85,【参考】数式用!$J$3:$L$3,0)+9,FALSE))</f>
        <v/>
      </c>
      <c r="O85" s="453" t="s">
        <v>2389</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20"/>
      <c r="X85" s="720"/>
      <c r="Y85" s="720"/>
      <c r="Z85" s="720"/>
      <c r="AA85" s="720"/>
      <c r="AB85" s="720"/>
      <c r="AC85" s="720"/>
      <c r="AD85" s="720"/>
      <c r="AE85" s="720"/>
      <c r="AF85" s="720"/>
      <c r="AG85" s="720"/>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50"/>
      <c r="K86" s="451"/>
      <c r="L86" s="449"/>
      <c r="M86" s="336" t="str">
        <f>IF(G86="", "", VLOOKUP(AO86,【参考】数式用!$AZ$3:$BA$6, 2, FALSE))</f>
        <v/>
      </c>
      <c r="N86" s="337" t="str">
        <f>IF(G86="","",VLOOKUP(G86,【参考】数式用!$A$4:$L$54,MATCH('別紙様式2-3（個表） '!M86,【参考】数式用!$J$3:$L$3,0)+9,FALSE))</f>
        <v/>
      </c>
      <c r="O86" s="452" t="s">
        <v>2389</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20"/>
      <c r="X86" s="720"/>
      <c r="Y86" s="720"/>
      <c r="Z86" s="720"/>
      <c r="AA86" s="720"/>
      <c r="AB86" s="720"/>
      <c r="AC86" s="720"/>
      <c r="AD86" s="720"/>
      <c r="AE86" s="720"/>
      <c r="AF86" s="720"/>
      <c r="AG86" s="720"/>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50"/>
      <c r="K87" s="451"/>
      <c r="L87" s="449"/>
      <c r="M87" s="336" t="str">
        <f>IF(G87="", "", VLOOKUP(AO87,【参考】数式用!$AZ$3:$BA$6, 2, FALSE))</f>
        <v/>
      </c>
      <c r="N87" s="337" t="str">
        <f>IF(G87="","",VLOOKUP(G87,【参考】数式用!$A$4:$L$54,MATCH('別紙様式2-3（個表） '!M87,【参考】数式用!$J$3:$L$3,0)+9,FALSE))</f>
        <v/>
      </c>
      <c r="O87" s="453" t="s">
        <v>2389</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20"/>
      <c r="X87" s="720"/>
      <c r="Y87" s="720"/>
      <c r="Z87" s="720"/>
      <c r="AA87" s="720"/>
      <c r="AB87" s="720"/>
      <c r="AC87" s="720"/>
      <c r="AD87" s="720"/>
      <c r="AE87" s="720"/>
      <c r="AF87" s="720"/>
      <c r="AG87" s="720"/>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50"/>
      <c r="K88" s="451"/>
      <c r="L88" s="449"/>
      <c r="M88" s="336" t="str">
        <f>IF(G88="", "", VLOOKUP(AO88,【参考】数式用!$AZ$3:$BA$6, 2, FALSE))</f>
        <v/>
      </c>
      <c r="N88" s="337" t="str">
        <f>IF(G88="","",VLOOKUP(G88,【参考】数式用!$A$4:$L$54,MATCH('別紙様式2-3（個表） '!M88,【参考】数式用!$J$3:$L$3,0)+9,FALSE))</f>
        <v/>
      </c>
      <c r="O88" s="453" t="s">
        <v>2389</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20"/>
      <c r="X88" s="720"/>
      <c r="Y88" s="720"/>
      <c r="Z88" s="720"/>
      <c r="AA88" s="720"/>
      <c r="AB88" s="720"/>
      <c r="AC88" s="720"/>
      <c r="AD88" s="720"/>
      <c r="AE88" s="720"/>
      <c r="AF88" s="720"/>
      <c r="AG88" s="720"/>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50"/>
      <c r="K89" s="451"/>
      <c r="L89" s="449"/>
      <c r="M89" s="336" t="str">
        <f>IF(G89="", "", VLOOKUP(AO89,【参考】数式用!$AZ$3:$BA$6, 2, FALSE))</f>
        <v/>
      </c>
      <c r="N89" s="337" t="str">
        <f>IF(G89="","",VLOOKUP(G89,【参考】数式用!$A$4:$L$54,MATCH('別紙様式2-3（個表） '!M89,【参考】数式用!$J$3:$L$3,0)+9,FALSE))</f>
        <v/>
      </c>
      <c r="O89" s="452" t="s">
        <v>2389</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20"/>
      <c r="X89" s="720"/>
      <c r="Y89" s="720"/>
      <c r="Z89" s="720"/>
      <c r="AA89" s="720"/>
      <c r="AB89" s="720"/>
      <c r="AC89" s="720"/>
      <c r="AD89" s="720"/>
      <c r="AE89" s="720"/>
      <c r="AF89" s="720"/>
      <c r="AG89" s="720"/>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50"/>
      <c r="K90" s="451"/>
      <c r="L90" s="449"/>
      <c r="M90" s="336" t="str">
        <f>IF(G90="", "", VLOOKUP(AO90,【参考】数式用!$AZ$3:$BA$6, 2, FALSE))</f>
        <v/>
      </c>
      <c r="N90" s="337" t="str">
        <f>IF(G90="","",VLOOKUP(G90,【参考】数式用!$A$4:$L$54,MATCH('別紙様式2-3（個表） '!M90,【参考】数式用!$J$3:$L$3,0)+9,FALSE))</f>
        <v/>
      </c>
      <c r="O90" s="453" t="s">
        <v>2389</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20"/>
      <c r="X90" s="720"/>
      <c r="Y90" s="720"/>
      <c r="Z90" s="720"/>
      <c r="AA90" s="720"/>
      <c r="AB90" s="720"/>
      <c r="AC90" s="720"/>
      <c r="AD90" s="720"/>
      <c r="AE90" s="720"/>
      <c r="AF90" s="720"/>
      <c r="AG90" s="720"/>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50"/>
      <c r="K91" s="451"/>
      <c r="L91" s="449"/>
      <c r="M91" s="336" t="str">
        <f>IF(G91="", "", VLOOKUP(AO91,【参考】数式用!$AZ$3:$BA$6, 2, FALSE))</f>
        <v/>
      </c>
      <c r="N91" s="337" t="str">
        <f>IF(G91="","",VLOOKUP(G91,【参考】数式用!$A$4:$L$54,MATCH('別紙様式2-3（個表） '!M91,【参考】数式用!$J$3:$L$3,0)+9,FALSE))</f>
        <v/>
      </c>
      <c r="O91" s="453" t="s">
        <v>2389</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20"/>
      <c r="X91" s="720"/>
      <c r="Y91" s="720"/>
      <c r="Z91" s="720"/>
      <c r="AA91" s="720"/>
      <c r="AB91" s="720"/>
      <c r="AC91" s="720"/>
      <c r="AD91" s="720"/>
      <c r="AE91" s="720"/>
      <c r="AF91" s="720"/>
      <c r="AG91" s="720"/>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50"/>
      <c r="K92" s="451"/>
      <c r="L92" s="449"/>
      <c r="M92" s="336" t="str">
        <f>IF(G92="", "", VLOOKUP(AO92,【参考】数式用!$AZ$3:$BA$6, 2, FALSE))</f>
        <v/>
      </c>
      <c r="N92" s="337" t="str">
        <f>IF(G92="","",VLOOKUP(G92,【参考】数式用!$A$4:$L$54,MATCH('別紙様式2-3（個表） '!M92,【参考】数式用!$J$3:$L$3,0)+9,FALSE))</f>
        <v/>
      </c>
      <c r="O92" s="452" t="s">
        <v>2389</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20"/>
      <c r="X92" s="720"/>
      <c r="Y92" s="720"/>
      <c r="Z92" s="720"/>
      <c r="AA92" s="720"/>
      <c r="AB92" s="720"/>
      <c r="AC92" s="720"/>
      <c r="AD92" s="720"/>
      <c r="AE92" s="720"/>
      <c r="AF92" s="720"/>
      <c r="AG92" s="720"/>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50"/>
      <c r="K93" s="451"/>
      <c r="L93" s="449"/>
      <c r="M93" s="336" t="str">
        <f>IF(G93="", "", VLOOKUP(AO93,【参考】数式用!$AZ$3:$BA$6, 2, FALSE))</f>
        <v/>
      </c>
      <c r="N93" s="337" t="str">
        <f>IF(G93="","",VLOOKUP(G93,【参考】数式用!$A$4:$L$54,MATCH('別紙様式2-3（個表） '!M93,【参考】数式用!$J$3:$L$3,0)+9,FALSE))</f>
        <v/>
      </c>
      <c r="O93" s="453" t="s">
        <v>2389</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20"/>
      <c r="X93" s="720"/>
      <c r="Y93" s="720"/>
      <c r="Z93" s="720"/>
      <c r="AA93" s="720"/>
      <c r="AB93" s="720"/>
      <c r="AC93" s="720"/>
      <c r="AD93" s="720"/>
      <c r="AE93" s="720"/>
      <c r="AF93" s="720"/>
      <c r="AG93" s="720"/>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50"/>
      <c r="K94" s="451"/>
      <c r="L94" s="449"/>
      <c r="M94" s="336" t="str">
        <f>IF(G94="", "", VLOOKUP(AO94,【参考】数式用!$AZ$3:$BA$6, 2, FALSE))</f>
        <v/>
      </c>
      <c r="N94" s="337" t="str">
        <f>IF(G94="","",VLOOKUP(G94,【参考】数式用!$A$4:$L$54,MATCH('別紙様式2-3（個表） '!M94,【参考】数式用!$J$3:$L$3,0)+9,FALSE))</f>
        <v/>
      </c>
      <c r="O94" s="452" t="s">
        <v>2389</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20"/>
      <c r="X94" s="720"/>
      <c r="Y94" s="720"/>
      <c r="Z94" s="720"/>
      <c r="AA94" s="720"/>
      <c r="AB94" s="720"/>
      <c r="AC94" s="720"/>
      <c r="AD94" s="720"/>
      <c r="AE94" s="720"/>
      <c r="AF94" s="720"/>
      <c r="AG94" s="720"/>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50"/>
      <c r="K95" s="451"/>
      <c r="L95" s="449"/>
      <c r="M95" s="336" t="str">
        <f>IF(G95="", "", VLOOKUP(AO95,【参考】数式用!$AZ$3:$BA$6, 2, FALSE))</f>
        <v/>
      </c>
      <c r="N95" s="337" t="str">
        <f>IF(G95="","",VLOOKUP(G95,【参考】数式用!$A$4:$L$54,MATCH('別紙様式2-3（個表） '!M95,【参考】数式用!$J$3:$L$3,0)+9,FALSE))</f>
        <v/>
      </c>
      <c r="O95" s="453" t="s">
        <v>2389</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20"/>
      <c r="X95" s="720"/>
      <c r="Y95" s="720"/>
      <c r="Z95" s="720"/>
      <c r="AA95" s="720"/>
      <c r="AB95" s="720"/>
      <c r="AC95" s="720"/>
      <c r="AD95" s="720"/>
      <c r="AE95" s="720"/>
      <c r="AF95" s="720"/>
      <c r="AG95" s="720"/>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50"/>
      <c r="K96" s="451"/>
      <c r="L96" s="449"/>
      <c r="M96" s="336" t="str">
        <f>IF(G96="", "", VLOOKUP(AO96,【参考】数式用!$AZ$3:$BA$6, 2, FALSE))</f>
        <v/>
      </c>
      <c r="N96" s="337" t="str">
        <f>IF(G96="","",VLOOKUP(G96,【参考】数式用!$A$4:$L$54,MATCH('別紙様式2-3（個表） '!M96,【参考】数式用!$J$3:$L$3,0)+9,FALSE))</f>
        <v/>
      </c>
      <c r="O96" s="453" t="s">
        <v>2389</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20"/>
      <c r="X96" s="720"/>
      <c r="Y96" s="720"/>
      <c r="Z96" s="720"/>
      <c r="AA96" s="720"/>
      <c r="AB96" s="720"/>
      <c r="AC96" s="720"/>
      <c r="AD96" s="720"/>
      <c r="AE96" s="720"/>
      <c r="AF96" s="720"/>
      <c r="AG96" s="720"/>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50"/>
      <c r="K97" s="451"/>
      <c r="L97" s="449"/>
      <c r="M97" s="336" t="str">
        <f>IF(G97="", "", VLOOKUP(AO97,【参考】数式用!$AZ$3:$BA$6, 2, FALSE))</f>
        <v/>
      </c>
      <c r="N97" s="337" t="str">
        <f>IF(G97="","",VLOOKUP(G97,【参考】数式用!$A$4:$L$54,MATCH('別紙様式2-3（個表） '!M97,【参考】数式用!$J$3:$L$3,0)+9,FALSE))</f>
        <v/>
      </c>
      <c r="O97" s="452" t="s">
        <v>2389</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20"/>
      <c r="X97" s="720"/>
      <c r="Y97" s="720"/>
      <c r="Z97" s="720"/>
      <c r="AA97" s="720"/>
      <c r="AB97" s="720"/>
      <c r="AC97" s="720"/>
      <c r="AD97" s="720"/>
      <c r="AE97" s="720"/>
      <c r="AF97" s="720"/>
      <c r="AG97" s="720"/>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50"/>
      <c r="K98" s="451"/>
      <c r="L98" s="449"/>
      <c r="M98" s="336" t="str">
        <f>IF(G98="", "", VLOOKUP(AO98,【参考】数式用!$AZ$3:$BA$6, 2, FALSE))</f>
        <v/>
      </c>
      <c r="N98" s="337" t="str">
        <f>IF(G98="","",VLOOKUP(G98,【参考】数式用!$A$4:$L$54,MATCH('別紙様式2-3（個表） '!M98,【参考】数式用!$J$3:$L$3,0)+9,FALSE))</f>
        <v/>
      </c>
      <c r="O98" s="453" t="s">
        <v>2389</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20"/>
      <c r="X98" s="720"/>
      <c r="Y98" s="720"/>
      <c r="Z98" s="720"/>
      <c r="AA98" s="720"/>
      <c r="AB98" s="720"/>
      <c r="AC98" s="720"/>
      <c r="AD98" s="720"/>
      <c r="AE98" s="720"/>
      <c r="AF98" s="720"/>
      <c r="AG98" s="720"/>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50"/>
      <c r="K99" s="451"/>
      <c r="L99" s="449"/>
      <c r="M99" s="336" t="str">
        <f>IF(G99="", "", VLOOKUP(AO99,【参考】数式用!$AZ$3:$BA$6, 2, FALSE))</f>
        <v/>
      </c>
      <c r="N99" s="337" t="str">
        <f>IF(G99="","",VLOOKUP(G99,【参考】数式用!$A$4:$L$54,MATCH('別紙様式2-3（個表） '!M99,【参考】数式用!$J$3:$L$3,0)+9,FALSE))</f>
        <v/>
      </c>
      <c r="O99" s="453" t="s">
        <v>2389</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20"/>
      <c r="X99" s="720"/>
      <c r="Y99" s="720"/>
      <c r="Z99" s="720"/>
      <c r="AA99" s="720"/>
      <c r="AB99" s="720"/>
      <c r="AC99" s="720"/>
      <c r="AD99" s="720"/>
      <c r="AE99" s="720"/>
      <c r="AF99" s="720"/>
      <c r="AG99" s="720"/>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50"/>
      <c r="K100" s="451"/>
      <c r="L100" s="449"/>
      <c r="M100" s="336" t="str">
        <f>IF(G100="", "", VLOOKUP(AO100,【参考】数式用!$AZ$3:$BA$6, 2, FALSE))</f>
        <v/>
      </c>
      <c r="N100" s="337" t="str">
        <f>IF(G100="","",VLOOKUP(G100,【参考】数式用!$A$4:$L$54,MATCH('別紙様式2-3（個表） '!M100,【参考】数式用!$J$3:$L$3,0)+9,FALSE))</f>
        <v/>
      </c>
      <c r="O100" s="452" t="s">
        <v>2389</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20"/>
      <c r="X100" s="720"/>
      <c r="Y100" s="720"/>
      <c r="Z100" s="720"/>
      <c r="AA100" s="720"/>
      <c r="AB100" s="720"/>
      <c r="AC100" s="720"/>
      <c r="AD100" s="720"/>
      <c r="AE100" s="720"/>
      <c r="AF100" s="720"/>
      <c r="AG100" s="720"/>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50"/>
      <c r="K101" s="451"/>
      <c r="L101" s="449"/>
      <c r="M101" s="336" t="str">
        <f>IF(G101="", "", VLOOKUP(AO101,【参考】数式用!$AZ$3:$BA$6, 2, FALSE))</f>
        <v/>
      </c>
      <c r="N101" s="337" t="str">
        <f>IF(G101="","",VLOOKUP(G101,【参考】数式用!$A$4:$L$54,MATCH('別紙様式2-3（個表） '!M101,【参考】数式用!$J$3:$L$3,0)+9,FALSE))</f>
        <v/>
      </c>
      <c r="O101" s="453" t="s">
        <v>2389</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20"/>
      <c r="X101" s="720"/>
      <c r="Y101" s="720"/>
      <c r="Z101" s="720"/>
      <c r="AA101" s="720"/>
      <c r="AB101" s="720"/>
      <c r="AC101" s="720"/>
      <c r="AD101" s="720"/>
      <c r="AE101" s="720"/>
      <c r="AF101" s="720"/>
      <c r="AG101" s="720"/>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50"/>
      <c r="K102" s="451"/>
      <c r="L102" s="449"/>
      <c r="M102" s="336" t="str">
        <f>IF(G102="", "", VLOOKUP(AO102,【参考】数式用!$AZ$3:$BA$6, 2, FALSE))</f>
        <v/>
      </c>
      <c r="N102" s="337" t="str">
        <f>IF(G102="","",VLOOKUP(G102,【参考】数式用!$A$4:$L$54,MATCH('別紙様式2-3（個表） '!M102,【参考】数式用!$J$3:$L$3,0)+9,FALSE))</f>
        <v/>
      </c>
      <c r="O102" s="453" t="s">
        <v>2389</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20"/>
      <c r="X102" s="720"/>
      <c r="Y102" s="720"/>
      <c r="Z102" s="720"/>
      <c r="AA102" s="720"/>
      <c r="AB102" s="720"/>
      <c r="AC102" s="720"/>
      <c r="AD102" s="720"/>
      <c r="AE102" s="720"/>
      <c r="AF102" s="720"/>
      <c r="AG102" s="720"/>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50"/>
      <c r="K103" s="451"/>
      <c r="L103" s="449"/>
      <c r="M103" s="336" t="str">
        <f>IF(G103="", "", VLOOKUP(AO103,【参考】数式用!$AZ$3:$BA$6, 2, FALSE))</f>
        <v/>
      </c>
      <c r="N103" s="337" t="str">
        <f>IF(G103="","",VLOOKUP(G103,【参考】数式用!$A$4:$L$54,MATCH('別紙様式2-3（個表） '!M103,【参考】数式用!$J$3:$L$3,0)+9,FALSE))</f>
        <v/>
      </c>
      <c r="O103" s="452" t="s">
        <v>2389</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20"/>
      <c r="X103" s="720"/>
      <c r="Y103" s="720"/>
      <c r="Z103" s="720"/>
      <c r="AA103" s="720"/>
      <c r="AB103" s="720"/>
      <c r="AC103" s="720"/>
      <c r="AD103" s="720"/>
      <c r="AE103" s="720"/>
      <c r="AF103" s="720"/>
      <c r="AG103" s="720"/>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50"/>
      <c r="K104" s="451"/>
      <c r="L104" s="449"/>
      <c r="M104" s="336" t="str">
        <f>IF(G104="", "", VLOOKUP(AO104,【参考】数式用!$AZ$3:$BA$6, 2, FALSE))</f>
        <v/>
      </c>
      <c r="N104" s="337" t="str">
        <f>IF(G104="","",VLOOKUP(G104,【参考】数式用!$A$4:$L$54,MATCH('別紙様式2-3（個表） '!M104,【参考】数式用!$J$3:$L$3,0)+9,FALSE))</f>
        <v/>
      </c>
      <c r="O104" s="453" t="s">
        <v>2389</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20"/>
      <c r="X104" s="720"/>
      <c r="Y104" s="720"/>
      <c r="Z104" s="720"/>
      <c r="AA104" s="720"/>
      <c r="AB104" s="720"/>
      <c r="AC104" s="720"/>
      <c r="AD104" s="720"/>
      <c r="AE104" s="720"/>
      <c r="AF104" s="720"/>
      <c r="AG104" s="720"/>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50"/>
      <c r="K105" s="451"/>
      <c r="L105" s="449"/>
      <c r="M105" s="336" t="str">
        <f>IF(G105="", "", VLOOKUP(AO105,【参考】数式用!$AZ$3:$BA$6, 2, FALSE))</f>
        <v/>
      </c>
      <c r="N105" s="337" t="str">
        <f>IF(G105="","",VLOOKUP(G105,【参考】数式用!$A$4:$L$54,MATCH('別紙様式2-3（個表） '!M105,【参考】数式用!$J$3:$L$3,0)+9,FALSE))</f>
        <v/>
      </c>
      <c r="O105" s="453" t="s">
        <v>2389</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20"/>
      <c r="X105" s="720"/>
      <c r="Y105" s="720"/>
      <c r="Z105" s="720"/>
      <c r="AA105" s="720"/>
      <c r="AB105" s="720"/>
      <c r="AC105" s="720"/>
      <c r="AD105" s="720"/>
      <c r="AE105" s="720"/>
      <c r="AF105" s="720"/>
      <c r="AG105" s="720"/>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50"/>
      <c r="K106" s="451"/>
      <c r="L106" s="449"/>
      <c r="M106" s="336" t="str">
        <f>IF(G106="", "", VLOOKUP(AO106,【参考】数式用!$AZ$3:$BA$6, 2, FALSE))</f>
        <v/>
      </c>
      <c r="N106" s="337" t="str">
        <f>IF(G106="","",VLOOKUP(G106,【参考】数式用!$A$4:$L$54,MATCH('別紙様式2-3（個表） '!M106,【参考】数式用!$J$3:$L$3,0)+9,FALSE))</f>
        <v/>
      </c>
      <c r="O106" s="452" t="s">
        <v>2389</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20"/>
      <c r="X106" s="720"/>
      <c r="Y106" s="720"/>
      <c r="Z106" s="720"/>
      <c r="AA106" s="720"/>
      <c r="AB106" s="720"/>
      <c r="AC106" s="720"/>
      <c r="AD106" s="720"/>
      <c r="AE106" s="720"/>
      <c r="AF106" s="720"/>
      <c r="AG106" s="720"/>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50"/>
      <c r="K107" s="451"/>
      <c r="L107" s="449"/>
      <c r="M107" s="336" t="str">
        <f>IF(G107="", "", VLOOKUP(AO107,【参考】数式用!$AZ$3:$BA$6, 2, FALSE))</f>
        <v/>
      </c>
      <c r="N107" s="337" t="str">
        <f>IF(G107="","",VLOOKUP(G107,【参考】数式用!$A$4:$L$54,MATCH('別紙様式2-3（個表） '!M107,【参考】数式用!$J$3:$L$3,0)+9,FALSE))</f>
        <v/>
      </c>
      <c r="O107" s="453" t="s">
        <v>2389</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20"/>
      <c r="X107" s="720"/>
      <c r="Y107" s="720"/>
      <c r="Z107" s="720"/>
      <c r="AA107" s="720"/>
      <c r="AB107" s="720"/>
      <c r="AC107" s="720"/>
      <c r="AD107" s="720"/>
      <c r="AE107" s="720"/>
      <c r="AF107" s="720"/>
      <c r="AG107" s="720"/>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50"/>
      <c r="K108" s="451"/>
      <c r="L108" s="449"/>
      <c r="M108" s="336" t="str">
        <f>IF(G108="", "", VLOOKUP(AO108,【参考】数式用!$AZ$3:$BA$6, 2, FALSE))</f>
        <v/>
      </c>
      <c r="N108" s="337" t="str">
        <f>IF(G108="","",VLOOKUP(G108,【参考】数式用!$A$4:$L$54,MATCH('別紙様式2-3（個表） '!M108,【参考】数式用!$J$3:$L$3,0)+9,FALSE))</f>
        <v/>
      </c>
      <c r="O108" s="453" t="s">
        <v>2389</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20"/>
      <c r="X108" s="720"/>
      <c r="Y108" s="720"/>
      <c r="Z108" s="720"/>
      <c r="AA108" s="720"/>
      <c r="AB108" s="720"/>
      <c r="AC108" s="720"/>
      <c r="AD108" s="720"/>
      <c r="AE108" s="720"/>
      <c r="AF108" s="720"/>
      <c r="AG108" s="720"/>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50"/>
      <c r="K109" s="451"/>
      <c r="L109" s="449"/>
      <c r="M109" s="336" t="str">
        <f>IF(G109="", "", VLOOKUP(AO109,【参考】数式用!$AZ$3:$BA$6, 2, FALSE))</f>
        <v/>
      </c>
      <c r="N109" s="337" t="str">
        <f>IF(G109="","",VLOOKUP(G109,【参考】数式用!$A$4:$L$54,MATCH('別紙様式2-3（個表） '!M109,【参考】数式用!$J$3:$L$3,0)+9,FALSE))</f>
        <v/>
      </c>
      <c r="O109" s="452" t="s">
        <v>2389</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20"/>
      <c r="X109" s="720"/>
      <c r="Y109" s="720"/>
      <c r="Z109" s="720"/>
      <c r="AA109" s="720"/>
      <c r="AB109" s="720"/>
      <c r="AC109" s="720"/>
      <c r="AD109" s="720"/>
      <c r="AE109" s="720"/>
      <c r="AF109" s="720"/>
      <c r="AG109" s="720"/>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50"/>
      <c r="K110" s="451"/>
      <c r="L110" s="449"/>
      <c r="M110" s="336" t="str">
        <f>IF(G110="", "", VLOOKUP(AO110,【参考】数式用!$AZ$3:$BA$6, 2, FALSE))</f>
        <v/>
      </c>
      <c r="N110" s="337" t="str">
        <f>IF(G110="","",VLOOKUP(G110,【参考】数式用!$A$4:$L$54,MATCH('別紙様式2-3（個表） '!M110,【参考】数式用!$J$3:$L$3,0)+9,FALSE))</f>
        <v/>
      </c>
      <c r="O110" s="453" t="s">
        <v>2389</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20"/>
      <c r="X110" s="720"/>
      <c r="Y110" s="720"/>
      <c r="Z110" s="720"/>
      <c r="AA110" s="720"/>
      <c r="AB110" s="720"/>
      <c r="AC110" s="720"/>
      <c r="AD110" s="720"/>
      <c r="AE110" s="720"/>
      <c r="AF110" s="720"/>
      <c r="AG110" s="720"/>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50"/>
      <c r="K111" s="451"/>
      <c r="L111" s="449"/>
      <c r="M111" s="336" t="str">
        <f>IF(G111="", "", VLOOKUP(AO111,【参考】数式用!$AZ$3:$BA$6, 2, FALSE))</f>
        <v/>
      </c>
      <c r="N111" s="337" t="str">
        <f>IF(G111="","",VLOOKUP(G111,【参考】数式用!$A$4:$L$54,MATCH('別紙様式2-3（個表） '!M111,【参考】数式用!$J$3:$L$3,0)+9,FALSE))</f>
        <v/>
      </c>
      <c r="O111" s="453" t="s">
        <v>2389</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20"/>
      <c r="X111" s="720"/>
      <c r="Y111" s="720"/>
      <c r="Z111" s="720"/>
      <c r="AA111" s="720"/>
      <c r="AB111" s="720"/>
      <c r="AC111" s="720"/>
      <c r="AD111" s="720"/>
      <c r="AE111" s="720"/>
      <c r="AF111" s="720"/>
      <c r="AG111" s="720"/>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50"/>
      <c r="K112" s="451"/>
      <c r="L112" s="449"/>
      <c r="M112" s="336" t="str">
        <f>IF(G112="", "", VLOOKUP(AO112,【参考】数式用!$AZ$3:$BA$6, 2, FALSE))</f>
        <v/>
      </c>
      <c r="N112" s="337" t="str">
        <f>IF(G112="","",VLOOKUP(G112,【参考】数式用!$A$4:$L$54,MATCH('別紙様式2-3（個表） '!M112,【参考】数式用!$J$3:$L$3,0)+9,FALSE))</f>
        <v/>
      </c>
      <c r="O112" s="452" t="s">
        <v>2389</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20"/>
      <c r="X112" s="720"/>
      <c r="Y112" s="720"/>
      <c r="Z112" s="720"/>
      <c r="AA112" s="720"/>
      <c r="AB112" s="720"/>
      <c r="AC112" s="720"/>
      <c r="AD112" s="720"/>
      <c r="AE112" s="720"/>
      <c r="AF112" s="720"/>
      <c r="AG112" s="720"/>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50"/>
      <c r="K113" s="451"/>
      <c r="L113" s="449"/>
      <c r="M113" s="336" t="str">
        <f>IF(G113="", "", VLOOKUP(AO113,【参考】数式用!$AZ$3:$BA$6, 2, FALSE))</f>
        <v/>
      </c>
      <c r="N113" s="337" t="str">
        <f>IF(G113="","",VLOOKUP(G113,【参考】数式用!$A$4:$L$54,MATCH('別紙様式2-3（個表） '!M113,【参考】数式用!$J$3:$L$3,0)+9,FALSE))</f>
        <v/>
      </c>
      <c r="O113" s="453" t="s">
        <v>2389</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20"/>
      <c r="X113" s="720"/>
      <c r="Y113" s="720"/>
      <c r="Z113" s="720"/>
      <c r="AA113" s="720"/>
      <c r="AB113" s="720"/>
      <c r="AC113" s="720"/>
      <c r="AD113" s="720"/>
      <c r="AE113" s="720"/>
      <c r="AF113" s="720"/>
      <c r="AG113" s="720"/>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50"/>
      <c r="K114" s="451"/>
      <c r="L114" s="449"/>
      <c r="M114" s="336" t="str">
        <f>IF(G114="", "", VLOOKUP(AO114,【参考】数式用!$AZ$3:$BA$6, 2, FALSE))</f>
        <v/>
      </c>
      <c r="N114" s="337" t="str">
        <f>IF(G114="","",VLOOKUP(G114,【参考】数式用!$A$4:$L$54,MATCH('別紙様式2-3（個表） '!M114,【参考】数式用!$J$3:$L$3,0)+9,FALSE))</f>
        <v/>
      </c>
      <c r="O114" s="453" t="s">
        <v>2389</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20"/>
      <c r="X114" s="720"/>
      <c r="Y114" s="720"/>
      <c r="Z114" s="720"/>
      <c r="AA114" s="720"/>
      <c r="AB114" s="720"/>
      <c r="AC114" s="720"/>
      <c r="AD114" s="720"/>
      <c r="AE114" s="720"/>
      <c r="AF114" s="720"/>
      <c r="AG114" s="720"/>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TPFwnQDZ19Al1LL1TKy/A+P5C/GdpQJqg1PGakuGohwWSDnxbcYQpC7VRq1Jj+jDmhmercKzuoEP6YIaHzVk3g==" saltValue="gVqpTzPvfyodfAqbqgotfg==" spinCount="100000" sheet="1" objects="1" scenarios="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9" customFormat="1" ht="40.200000000000003" customHeight="1">
      <c r="A1" s="138" t="s">
        <v>2438</v>
      </c>
      <c r="B1" s="418"/>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20" customFormat="1" ht="39.6" customHeight="1">
      <c r="A3" s="135"/>
      <c r="B3" s="825" t="s">
        <v>2439</v>
      </c>
      <c r="C3" s="825"/>
      <c r="D3" s="825"/>
      <c r="E3" s="825"/>
      <c r="F3" s="825"/>
      <c r="G3" s="825"/>
      <c r="H3" s="825"/>
      <c r="I3" s="825"/>
      <c r="J3" s="135"/>
    </row>
    <row r="4" spans="1:10" s="136" customFormat="1" ht="25.2" customHeight="1">
      <c r="A4" s="135"/>
      <c r="B4" s="822" t="s">
        <v>2449</v>
      </c>
      <c r="C4" s="823"/>
      <c r="D4" s="823"/>
      <c r="E4" s="823"/>
      <c r="F4" s="823"/>
      <c r="G4" s="823"/>
      <c r="H4" s="823"/>
      <c r="I4" s="824"/>
      <c r="J4" s="135"/>
    </row>
    <row r="5" spans="1:10" s="136" customFormat="1" ht="25.2" customHeight="1">
      <c r="A5" s="135"/>
      <c r="B5" s="421" t="s">
        <v>2440</v>
      </c>
      <c r="C5" s="822" t="s">
        <v>2443</v>
      </c>
      <c r="D5" s="823"/>
      <c r="E5" s="823"/>
      <c r="F5" s="823"/>
      <c r="G5" s="823"/>
      <c r="H5" s="823"/>
      <c r="I5" s="824"/>
      <c r="J5" s="135"/>
    </row>
    <row r="6" spans="1:10" s="136" customFormat="1" ht="25.2" customHeight="1">
      <c r="A6" s="135"/>
      <c r="B6" s="421" t="s">
        <v>2441</v>
      </c>
      <c r="C6" s="822" t="s">
        <v>2450</v>
      </c>
      <c r="D6" s="823"/>
      <c r="E6" s="823"/>
      <c r="F6" s="823"/>
      <c r="G6" s="823"/>
      <c r="H6" s="823"/>
      <c r="I6" s="824"/>
      <c r="J6" s="135"/>
    </row>
    <row r="7" spans="1:10" s="136" customFormat="1" ht="25.2" customHeight="1">
      <c r="A7" s="135"/>
      <c r="B7" s="421" t="s">
        <v>2442</v>
      </c>
      <c r="C7" s="822" t="s">
        <v>2451</v>
      </c>
      <c r="D7" s="823"/>
      <c r="E7" s="823"/>
      <c r="F7" s="823"/>
      <c r="G7" s="823"/>
      <c r="H7" s="823"/>
      <c r="I7" s="824"/>
      <c r="J7" s="135"/>
    </row>
    <row r="8" spans="1:10" s="136" customFormat="1" ht="25.2" customHeight="1">
      <c r="A8" s="135"/>
      <c r="B8" s="422"/>
      <c r="C8" s="135"/>
      <c r="D8" s="423"/>
      <c r="E8" s="423"/>
      <c r="F8" s="423"/>
      <c r="G8" s="423"/>
      <c r="H8" s="423"/>
      <c r="I8" s="423"/>
      <c r="J8" s="135"/>
    </row>
    <row r="9" spans="1:10" s="136" customFormat="1" ht="36" customHeight="1">
      <c r="A9" s="135"/>
      <c r="B9" s="825" t="s">
        <v>2452</v>
      </c>
      <c r="C9" s="825"/>
      <c r="D9" s="825"/>
      <c r="E9" s="825"/>
      <c r="F9" s="825"/>
      <c r="G9" s="825"/>
      <c r="H9" s="825"/>
      <c r="I9" s="825"/>
      <c r="J9" s="135"/>
    </row>
    <row r="10" spans="1:10" s="136" customFormat="1" ht="25.2" customHeight="1">
      <c r="A10" s="135"/>
      <c r="B10" s="822" t="s">
        <v>2453</v>
      </c>
      <c r="C10" s="823"/>
      <c r="D10" s="823"/>
      <c r="E10" s="823"/>
      <c r="F10" s="823"/>
      <c r="G10" s="823"/>
      <c r="H10" s="823"/>
      <c r="I10" s="824"/>
      <c r="J10" s="135"/>
    </row>
    <row r="11" spans="1:10" s="136" customFormat="1" ht="56.4" customHeight="1">
      <c r="A11" s="135"/>
      <c r="B11" s="826" t="s">
        <v>2444</v>
      </c>
      <c r="C11" s="819" t="s">
        <v>2454</v>
      </c>
      <c r="D11" s="820"/>
      <c r="E11" s="820"/>
      <c r="F11" s="820"/>
      <c r="G11" s="820"/>
      <c r="H11" s="820"/>
      <c r="I11" s="821"/>
      <c r="J11" s="135"/>
    </row>
    <row r="12" spans="1:10" s="136" customFormat="1" ht="54.6" customHeight="1">
      <c r="A12" s="135"/>
      <c r="B12" s="826"/>
      <c r="C12" s="827" t="s">
        <v>2455</v>
      </c>
      <c r="D12" s="421" t="s">
        <v>2446</v>
      </c>
      <c r="E12" s="819" t="s">
        <v>2448</v>
      </c>
      <c r="F12" s="820"/>
      <c r="G12" s="820"/>
      <c r="H12" s="820"/>
      <c r="I12" s="821"/>
      <c r="J12" s="425"/>
    </row>
    <row r="13" spans="1:10" s="136" customFormat="1" ht="32.4" customHeight="1">
      <c r="A13" s="135"/>
      <c r="B13" s="826"/>
      <c r="C13" s="828"/>
      <c r="D13" s="421" t="s">
        <v>2447</v>
      </c>
      <c r="E13" s="819" t="s">
        <v>102</v>
      </c>
      <c r="F13" s="820"/>
      <c r="G13" s="820"/>
      <c r="H13" s="820"/>
      <c r="I13" s="821"/>
      <c r="J13" s="425"/>
    </row>
    <row r="14" spans="1:10" s="136" customFormat="1" ht="25.2" customHeight="1">
      <c r="A14" s="135"/>
      <c r="B14" s="421" t="s">
        <v>2445</v>
      </c>
      <c r="C14" s="822" t="s">
        <v>2456</v>
      </c>
      <c r="D14" s="823"/>
      <c r="E14" s="823"/>
      <c r="F14" s="823"/>
      <c r="G14" s="823"/>
      <c r="H14" s="823"/>
      <c r="I14" s="824"/>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103</v>
      </c>
      <c r="B17" s="122"/>
      <c r="C17" s="122"/>
      <c r="D17" s="122"/>
      <c r="E17" s="122"/>
      <c r="F17" s="122"/>
      <c r="G17" s="122"/>
      <c r="H17" s="122"/>
      <c r="I17" s="122"/>
      <c r="J17" s="426"/>
    </row>
    <row r="18" spans="1:10" ht="19.95" customHeight="1">
      <c r="A18" s="123"/>
      <c r="B18" s="124"/>
      <c r="C18" s="124"/>
      <c r="D18" s="124"/>
      <c r="E18" s="124"/>
      <c r="F18" s="124"/>
      <c r="G18" s="124"/>
      <c r="H18" s="124"/>
      <c r="I18" s="124"/>
    </row>
    <row r="19" spans="1:10" ht="40.200000000000003" customHeight="1">
      <c r="A19" s="127" t="s">
        <v>2457</v>
      </c>
      <c r="B19" s="124"/>
      <c r="C19" s="128"/>
      <c r="D19" s="128"/>
      <c r="E19" s="124"/>
      <c r="F19" s="124"/>
      <c r="G19" s="124"/>
      <c r="H19" s="124"/>
      <c r="I19" s="124"/>
    </row>
    <row r="20" spans="1:10" ht="46.8">
      <c r="A20" s="815" t="s">
        <v>111</v>
      </c>
      <c r="B20" s="816"/>
      <c r="C20" s="129" t="s">
        <v>104</v>
      </c>
      <c r="D20" s="130" t="s">
        <v>112</v>
      </c>
      <c r="E20" s="130" t="s">
        <v>113</v>
      </c>
      <c r="F20" s="130" t="s">
        <v>114</v>
      </c>
      <c r="G20" s="131"/>
      <c r="H20" s="131"/>
      <c r="I20" s="131"/>
    </row>
    <row r="21" spans="1:10" ht="93.6">
      <c r="A21" s="817" t="s">
        <v>2458</v>
      </c>
      <c r="B21" s="816"/>
      <c r="C21" s="132" t="s">
        <v>105</v>
      </c>
      <c r="D21" s="132" t="s">
        <v>2462</v>
      </c>
      <c r="E21" s="132" t="s">
        <v>115</v>
      </c>
      <c r="F21" s="132" t="s">
        <v>116</v>
      </c>
      <c r="G21" s="131"/>
      <c r="H21" s="131"/>
      <c r="I21" s="131"/>
    </row>
    <row r="22" spans="1:10" ht="82.2">
      <c r="A22" s="817" t="s">
        <v>2459</v>
      </c>
      <c r="B22" s="816"/>
      <c r="C22" s="132" t="s">
        <v>106</v>
      </c>
      <c r="D22" s="132" t="s">
        <v>2463</v>
      </c>
      <c r="E22" s="132" t="s">
        <v>117</v>
      </c>
      <c r="F22" s="133" t="s">
        <v>118</v>
      </c>
      <c r="G22" s="124"/>
      <c r="H22" s="124"/>
      <c r="I22" s="124"/>
    </row>
    <row r="23" spans="1:10" ht="82.2">
      <c r="A23" s="817" t="s">
        <v>2460</v>
      </c>
      <c r="B23" s="816"/>
      <c r="C23" s="132" t="s">
        <v>107</v>
      </c>
      <c r="D23" s="132" t="s">
        <v>2461</v>
      </c>
      <c r="E23" s="132" t="s">
        <v>119</v>
      </c>
      <c r="F23" s="133" t="s">
        <v>120</v>
      </c>
      <c r="G23" s="124"/>
      <c r="H23" s="124"/>
      <c r="I23" s="124"/>
    </row>
    <row r="24" spans="1:10">
      <c r="A24" s="124"/>
      <c r="B24" s="124"/>
      <c r="C24" s="124"/>
      <c r="D24" s="124"/>
      <c r="E24" s="124"/>
      <c r="F24" s="124"/>
      <c r="G24" s="124"/>
      <c r="H24" s="124"/>
      <c r="I24" s="124"/>
    </row>
    <row r="25" spans="1:10" ht="23.4">
      <c r="A25" s="818" t="s">
        <v>108</v>
      </c>
      <c r="B25" s="818"/>
      <c r="C25" s="818"/>
      <c r="D25" s="818"/>
      <c r="E25" s="818"/>
      <c r="F25" s="818"/>
      <c r="G25" s="818"/>
      <c r="H25" s="818"/>
      <c r="I25" s="818"/>
    </row>
    <row r="26" spans="1:10" ht="23.4">
      <c r="A26" s="126" t="s">
        <v>109</v>
      </c>
      <c r="B26" s="126"/>
      <c r="C26" s="126"/>
      <c r="D26" s="126"/>
      <c r="E26" s="126"/>
      <c r="F26" s="126"/>
      <c r="G26" s="126"/>
      <c r="H26" s="126"/>
      <c r="I26" s="126"/>
    </row>
    <row r="27" spans="1:10" ht="23.4">
      <c r="A27" s="812" t="s">
        <v>110</v>
      </c>
      <c r="B27" s="813"/>
      <c r="C27" s="813"/>
      <c r="D27" s="813"/>
      <c r="E27" s="813"/>
      <c r="F27" s="813"/>
      <c r="G27" s="813"/>
      <c r="H27" s="813"/>
      <c r="I27" s="814"/>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1920</v>
      </c>
      <c r="B1" s="2"/>
      <c r="C1" s="2"/>
      <c r="D1" s="2"/>
      <c r="E1" s="2"/>
      <c r="F1" s="2"/>
      <c r="G1" s="2"/>
      <c r="H1" s="2"/>
      <c r="I1" s="2"/>
      <c r="J1" s="2"/>
      <c r="K1" s="2"/>
      <c r="L1" s="2"/>
      <c r="M1" s="2"/>
      <c r="N1" s="2"/>
      <c r="P1" s="2" t="s">
        <v>2485</v>
      </c>
      <c r="Q1" s="2"/>
      <c r="S1" s="2"/>
      <c r="T1" s="2"/>
      <c r="U1" s="2"/>
      <c r="V1" s="2"/>
      <c r="W1" s="2"/>
      <c r="X1" s="2"/>
      <c r="Y1" s="2"/>
      <c r="Z1" s="2"/>
      <c r="AA1" s="2"/>
      <c r="AB1" s="2"/>
      <c r="AC1" s="2"/>
      <c r="AD1" s="2"/>
      <c r="AE1" s="2"/>
      <c r="AF1" s="2"/>
      <c r="AG1" s="2"/>
      <c r="AH1" s="2"/>
      <c r="AI1" s="2"/>
      <c r="AJ1" s="2" t="s">
        <v>2486</v>
      </c>
      <c r="AL1" s="2" t="s">
        <v>2487</v>
      </c>
      <c r="AM1" s="1"/>
      <c r="AO1" s="7" t="s">
        <v>2488</v>
      </c>
      <c r="AP1" s="7"/>
      <c r="AZ1" s="1" t="s">
        <v>2489</v>
      </c>
      <c r="BC1" s="2" t="s">
        <v>2491</v>
      </c>
      <c r="BE1" s="2" t="s">
        <v>2492</v>
      </c>
      <c r="BG1" s="1" t="s">
        <v>2493</v>
      </c>
      <c r="BI1" s="1" t="s">
        <v>2494</v>
      </c>
    </row>
    <row r="2" spans="1:61" ht="24.6" thickBot="1">
      <c r="A2" s="831" t="s">
        <v>1909</v>
      </c>
      <c r="B2" s="829" t="s">
        <v>2165</v>
      </c>
      <c r="C2" s="833" t="s">
        <v>121</v>
      </c>
      <c r="D2" s="834"/>
      <c r="E2" s="834"/>
      <c r="F2" s="844"/>
      <c r="G2" s="833" t="s">
        <v>2119</v>
      </c>
      <c r="H2" s="834"/>
      <c r="I2" s="834"/>
      <c r="J2" s="834"/>
      <c r="K2" s="834"/>
      <c r="L2" s="834"/>
      <c r="M2" s="841" t="s">
        <v>2120</v>
      </c>
      <c r="N2" s="850" t="s">
        <v>2474</v>
      </c>
      <c r="P2" s="848" t="s">
        <v>1909</v>
      </c>
      <c r="Q2" s="841" t="s">
        <v>1963</v>
      </c>
      <c r="R2" s="842"/>
      <c r="S2" s="842"/>
      <c r="T2" s="842"/>
      <c r="U2" s="842"/>
      <c r="V2" s="842"/>
      <c r="W2" s="842"/>
      <c r="X2" s="842"/>
      <c r="Y2" s="842"/>
      <c r="Z2" s="842"/>
      <c r="AA2" s="842"/>
      <c r="AB2" s="842"/>
      <c r="AC2" s="842"/>
      <c r="AD2" s="842"/>
      <c r="AE2" s="842"/>
      <c r="AF2" s="842"/>
      <c r="AG2" s="842"/>
      <c r="AH2" s="843"/>
      <c r="AI2" s="1"/>
      <c r="AJ2" s="3" t="s">
        <v>24</v>
      </c>
      <c r="AL2" s="3" t="s">
        <v>24</v>
      </c>
      <c r="AM2" s="3" t="s">
        <v>122</v>
      </c>
      <c r="AO2" s="11" t="s">
        <v>123</v>
      </c>
      <c r="AP2" s="166" t="s">
        <v>124</v>
      </c>
      <c r="AQ2" s="164" t="s">
        <v>24</v>
      </c>
      <c r="AR2" s="159" t="s">
        <v>125</v>
      </c>
      <c r="AS2" s="160" t="s">
        <v>126</v>
      </c>
      <c r="AT2" s="162">
        <v>0.7</v>
      </c>
      <c r="AU2" s="145">
        <v>0.55000000000000004</v>
      </c>
      <c r="AV2" s="217">
        <v>0.45</v>
      </c>
      <c r="AW2" s="11" t="s">
        <v>127</v>
      </c>
      <c r="AX2" s="20" t="s">
        <v>128</v>
      </c>
      <c r="AZ2" s="835" t="s">
        <v>2490</v>
      </c>
      <c r="BA2" s="836"/>
      <c r="BC2" s="21" t="s">
        <v>129</v>
      </c>
      <c r="BE2" s="78" t="s">
        <v>130</v>
      </c>
      <c r="BG2" s="139" t="s">
        <v>131</v>
      </c>
      <c r="BI2" s="79" t="s">
        <v>2389</v>
      </c>
    </row>
    <row r="3" spans="1:61" ht="15" thickBot="1">
      <c r="A3" s="832"/>
      <c r="B3" s="830"/>
      <c r="C3" s="264" t="s">
        <v>32</v>
      </c>
      <c r="D3" s="265" t="s">
        <v>33</v>
      </c>
      <c r="E3" s="267" t="s">
        <v>34</v>
      </c>
      <c r="F3" s="845"/>
      <c r="G3" s="837" t="s">
        <v>2118</v>
      </c>
      <c r="H3" s="840"/>
      <c r="I3" s="846"/>
      <c r="J3" s="240" t="s">
        <v>1964</v>
      </c>
      <c r="K3" s="233" t="s">
        <v>1955</v>
      </c>
      <c r="L3" s="234" t="s">
        <v>1954</v>
      </c>
      <c r="M3" s="847"/>
      <c r="N3" s="851"/>
      <c r="O3" s="65"/>
      <c r="P3" s="849"/>
      <c r="Q3" s="837" t="s">
        <v>32</v>
      </c>
      <c r="R3" s="840"/>
      <c r="S3" s="840"/>
      <c r="T3" s="840"/>
      <c r="U3" s="840"/>
      <c r="V3" s="266"/>
      <c r="W3" s="837" t="s">
        <v>33</v>
      </c>
      <c r="X3" s="838"/>
      <c r="Y3" s="838"/>
      <c r="Z3" s="838"/>
      <c r="AA3" s="838"/>
      <c r="AB3" s="838"/>
      <c r="AC3" s="839"/>
      <c r="AD3" s="837" t="s">
        <v>34</v>
      </c>
      <c r="AE3" s="838"/>
      <c r="AF3" s="838"/>
      <c r="AG3" s="838"/>
      <c r="AH3" s="839"/>
      <c r="AI3" s="1"/>
      <c r="AJ3" s="6" t="s">
        <v>132</v>
      </c>
      <c r="AL3" s="6" t="s">
        <v>132</v>
      </c>
      <c r="AM3" s="6" t="s">
        <v>133</v>
      </c>
      <c r="AO3" s="10" t="s">
        <v>134</v>
      </c>
      <c r="AP3" s="70">
        <v>0.2</v>
      </c>
      <c r="AQ3" s="156" t="s">
        <v>135</v>
      </c>
      <c r="AR3" s="171" t="s">
        <v>2305</v>
      </c>
      <c r="AS3" s="175" t="str">
        <f>AQ3&amp;AR3</f>
        <v>東京都千代田区</v>
      </c>
      <c r="AT3" s="176">
        <v>11.4</v>
      </c>
      <c r="AU3" s="177">
        <v>11.1</v>
      </c>
      <c r="AV3" s="323">
        <v>10.9</v>
      </c>
      <c r="AW3" s="10" t="s">
        <v>136</v>
      </c>
      <c r="AX3" s="70">
        <v>0.7</v>
      </c>
      <c r="AY3" s="65"/>
      <c r="AZ3" s="254" t="s">
        <v>2034</v>
      </c>
      <c r="BA3" s="255" t="s">
        <v>32</v>
      </c>
      <c r="BB3" s="65"/>
      <c r="BC3" s="18" t="s">
        <v>137</v>
      </c>
      <c r="BE3" s="79" t="s">
        <v>137</v>
      </c>
      <c r="BG3" s="79" t="s">
        <v>138</v>
      </c>
      <c r="BI3" s="80" t="s">
        <v>2390</v>
      </c>
    </row>
    <row r="4" spans="1:61" ht="15" thickBot="1">
      <c r="A4" s="197" t="s">
        <v>136</v>
      </c>
      <c r="B4" s="308" t="s">
        <v>2166</v>
      </c>
      <c r="C4" s="198">
        <v>0.156</v>
      </c>
      <c r="D4" s="199">
        <v>0.06</v>
      </c>
      <c r="E4" s="237">
        <v>4.8000000000000001E-2</v>
      </c>
      <c r="F4" s="270" t="s">
        <v>2216</v>
      </c>
      <c r="G4" s="247" t="s">
        <v>1964</v>
      </c>
      <c r="H4" s="249" t="s">
        <v>1955</v>
      </c>
      <c r="I4" s="250" t="s">
        <v>1954</v>
      </c>
      <c r="J4" s="200">
        <f>C4</f>
        <v>0.156</v>
      </c>
      <c r="K4" s="199">
        <f>SUM(C4,E4)</f>
        <v>0.20400000000000001</v>
      </c>
      <c r="L4" s="237">
        <f>SUM(C4:E4)</f>
        <v>0.26400000000000001</v>
      </c>
      <c r="M4" s="430" t="s">
        <v>2047</v>
      </c>
      <c r="N4" s="295" t="s">
        <v>2468</v>
      </c>
      <c r="O4" s="69"/>
      <c r="P4" s="197" t="s">
        <v>136</v>
      </c>
      <c r="Q4" s="270" t="s">
        <v>1971</v>
      </c>
      <c r="R4" s="198" t="s">
        <v>1922</v>
      </c>
      <c r="S4" s="199" t="s">
        <v>1923</v>
      </c>
      <c r="T4" s="199"/>
      <c r="U4" s="237"/>
      <c r="V4" s="41"/>
      <c r="W4" s="270" t="s">
        <v>1991</v>
      </c>
      <c r="X4" s="198" t="s">
        <v>1927</v>
      </c>
      <c r="Y4" s="237" t="s">
        <v>1930</v>
      </c>
      <c r="Z4" s="281" t="s">
        <v>2113</v>
      </c>
      <c r="AA4" s="237" t="s">
        <v>2032</v>
      </c>
      <c r="AB4" s="351"/>
      <c r="AC4" s="352"/>
      <c r="AD4" s="263" t="s">
        <v>2012</v>
      </c>
      <c r="AE4" s="198" t="s">
        <v>1959</v>
      </c>
      <c r="AF4" s="199" t="s">
        <v>1961</v>
      </c>
      <c r="AG4" s="199" t="s">
        <v>2116</v>
      </c>
      <c r="AH4" s="201" t="s">
        <v>2032</v>
      </c>
      <c r="AI4" s="1"/>
      <c r="AJ4" s="4" t="s">
        <v>139</v>
      </c>
      <c r="AL4" s="4" t="s">
        <v>132</v>
      </c>
      <c r="AM4" s="4" t="s">
        <v>140</v>
      </c>
      <c r="AO4" s="8" t="s">
        <v>134</v>
      </c>
      <c r="AP4" s="12">
        <v>0.2</v>
      </c>
      <c r="AQ4" s="157" t="s">
        <v>135</v>
      </c>
      <c r="AR4" s="149" t="s">
        <v>2306</v>
      </c>
      <c r="AS4" s="161" t="str">
        <f t="shared" ref="AS4:AS67" si="0">AQ4&amp;AR4</f>
        <v>東京都中央区</v>
      </c>
      <c r="AT4" s="163">
        <v>11.4</v>
      </c>
      <c r="AU4" s="148">
        <v>11.1</v>
      </c>
      <c r="AV4" s="324">
        <v>10.9</v>
      </c>
      <c r="AW4" s="8" t="s">
        <v>141</v>
      </c>
      <c r="AX4" s="12">
        <v>0.7</v>
      </c>
      <c r="AY4" s="69"/>
      <c r="AZ4" s="252" t="s">
        <v>2035</v>
      </c>
      <c r="BA4" s="253" t="s">
        <v>1955</v>
      </c>
      <c r="BB4" s="69"/>
      <c r="BC4" s="17"/>
      <c r="BE4" s="80" t="s">
        <v>130</v>
      </c>
      <c r="BG4" s="80" t="s">
        <v>142</v>
      </c>
      <c r="BI4" s="80" t="s">
        <v>2391</v>
      </c>
    </row>
    <row r="5" spans="1:61" ht="15" thickBot="1">
      <c r="A5" s="19" t="s">
        <v>141</v>
      </c>
      <c r="B5" s="309" t="s">
        <v>2167</v>
      </c>
      <c r="C5" s="42">
        <v>0.13200000000000001</v>
      </c>
      <c r="D5" s="43">
        <v>4.2000000000000003E-2</v>
      </c>
      <c r="E5" s="238">
        <v>0.03</v>
      </c>
      <c r="F5" s="268" t="s">
        <v>2217</v>
      </c>
      <c r="G5" s="241" t="s">
        <v>1964</v>
      </c>
      <c r="H5" s="230" t="s">
        <v>1955</v>
      </c>
      <c r="I5" s="242" t="s">
        <v>1954</v>
      </c>
      <c r="J5" s="195">
        <f t="shared" ref="J5:J53" si="1">C5</f>
        <v>0.13200000000000001</v>
      </c>
      <c r="K5" s="43">
        <f t="shared" ref="K5:K53" si="2">SUM(C5,E5)</f>
        <v>0.16200000000000001</v>
      </c>
      <c r="L5" s="238">
        <f t="shared" ref="L5:L53" si="3">SUM(C5:E5)</f>
        <v>0.20400000000000001</v>
      </c>
      <c r="M5" s="431" t="s">
        <v>2047</v>
      </c>
      <c r="N5" s="293" t="s">
        <v>2468</v>
      </c>
      <c r="O5" s="69"/>
      <c r="P5" s="19" t="s">
        <v>141</v>
      </c>
      <c r="Q5" s="268" t="s">
        <v>1972</v>
      </c>
      <c r="R5" s="42" t="s">
        <v>1922</v>
      </c>
      <c r="S5" s="43" t="s">
        <v>1925</v>
      </c>
      <c r="T5" s="43"/>
      <c r="U5" s="238"/>
      <c r="V5" s="41"/>
      <c r="W5" s="268" t="s">
        <v>1992</v>
      </c>
      <c r="X5" s="42" t="s">
        <v>1927</v>
      </c>
      <c r="Y5" s="238" t="s">
        <v>1931</v>
      </c>
      <c r="Z5" s="280" t="s">
        <v>2113</v>
      </c>
      <c r="AA5" s="238" t="s">
        <v>2032</v>
      </c>
      <c r="AB5" s="348"/>
      <c r="AC5" s="353"/>
      <c r="AD5" s="263" t="s">
        <v>2013</v>
      </c>
      <c r="AE5" s="42" t="s">
        <v>1960</v>
      </c>
      <c r="AF5" s="43" t="s">
        <v>1962</v>
      </c>
      <c r="AG5" s="43" t="s">
        <v>2115</v>
      </c>
      <c r="AH5" s="231" t="s">
        <v>2032</v>
      </c>
      <c r="AI5" s="1"/>
      <c r="AJ5" s="4" t="s">
        <v>143</v>
      </c>
      <c r="AL5" s="4" t="s">
        <v>132</v>
      </c>
      <c r="AM5" s="4" t="s">
        <v>144</v>
      </c>
      <c r="AO5" s="8" t="s">
        <v>134</v>
      </c>
      <c r="AP5" s="12">
        <v>0.2</v>
      </c>
      <c r="AQ5" s="157" t="s">
        <v>135</v>
      </c>
      <c r="AR5" s="149" t="s">
        <v>2307</v>
      </c>
      <c r="AS5" s="161" t="str">
        <f t="shared" si="0"/>
        <v>東京都港区</v>
      </c>
      <c r="AT5" s="163">
        <v>11.4</v>
      </c>
      <c r="AU5" s="148">
        <v>11.1</v>
      </c>
      <c r="AV5" s="324">
        <v>10.9</v>
      </c>
      <c r="AW5" s="19" t="s">
        <v>1915</v>
      </c>
      <c r="AX5" s="12">
        <v>0.7</v>
      </c>
      <c r="AY5" s="69"/>
      <c r="AZ5" s="252" t="s">
        <v>2036</v>
      </c>
      <c r="BA5" s="253" t="s">
        <v>1954</v>
      </c>
      <c r="BB5" s="69"/>
      <c r="BE5" s="17"/>
      <c r="BG5" s="140" t="s">
        <v>145</v>
      </c>
      <c r="BI5" s="17" t="s">
        <v>2392</v>
      </c>
    </row>
    <row r="6" spans="1:61" ht="15" thickBot="1">
      <c r="A6" s="19" t="s">
        <v>1915</v>
      </c>
      <c r="B6" s="309" t="s">
        <v>2168</v>
      </c>
      <c r="C6" s="42">
        <v>0.13200000000000001</v>
      </c>
      <c r="D6" s="43">
        <v>4.2000000000000003E-2</v>
      </c>
      <c r="E6" s="238">
        <v>0.03</v>
      </c>
      <c r="F6" s="268" t="s">
        <v>2218</v>
      </c>
      <c r="G6" s="241" t="s">
        <v>1964</v>
      </c>
      <c r="H6" s="230" t="s">
        <v>1955</v>
      </c>
      <c r="I6" s="242" t="s">
        <v>1954</v>
      </c>
      <c r="J6" s="195">
        <f t="shared" si="1"/>
        <v>0.13200000000000001</v>
      </c>
      <c r="K6" s="43">
        <f t="shared" si="2"/>
        <v>0.16200000000000001</v>
      </c>
      <c r="L6" s="238">
        <f t="shared" si="3"/>
        <v>0.20400000000000001</v>
      </c>
      <c r="M6" s="431" t="s">
        <v>2047</v>
      </c>
      <c r="N6" s="293" t="s">
        <v>2468</v>
      </c>
      <c r="O6" s="65"/>
      <c r="P6" s="19" t="s">
        <v>1915</v>
      </c>
      <c r="Q6" s="268" t="s">
        <v>1973</v>
      </c>
      <c r="R6" s="42" t="s">
        <v>1922</v>
      </c>
      <c r="S6" s="43" t="s">
        <v>1925</v>
      </c>
      <c r="T6" s="43"/>
      <c r="U6" s="238"/>
      <c r="V6" s="41"/>
      <c r="W6" s="268" t="s">
        <v>1993</v>
      </c>
      <c r="X6" s="42" t="s">
        <v>1927</v>
      </c>
      <c r="Y6" s="238" t="s">
        <v>1931</v>
      </c>
      <c r="Z6" s="280" t="s">
        <v>2113</v>
      </c>
      <c r="AA6" s="238" t="s">
        <v>2032</v>
      </c>
      <c r="AB6" s="348"/>
      <c r="AC6" s="353"/>
      <c r="AD6" s="263" t="s">
        <v>2014</v>
      </c>
      <c r="AE6" s="42" t="s">
        <v>1960</v>
      </c>
      <c r="AF6" s="43" t="s">
        <v>1962</v>
      </c>
      <c r="AG6" s="43" t="s">
        <v>2115</v>
      </c>
      <c r="AH6" s="231" t="s">
        <v>2032</v>
      </c>
      <c r="AI6" s="1"/>
      <c r="AJ6" s="4" t="s">
        <v>146</v>
      </c>
      <c r="AL6" s="4" t="s">
        <v>132</v>
      </c>
      <c r="AM6" s="4" t="s">
        <v>147</v>
      </c>
      <c r="AO6" s="8" t="s">
        <v>134</v>
      </c>
      <c r="AP6" s="12">
        <v>0.2</v>
      </c>
      <c r="AQ6" s="157" t="s">
        <v>135</v>
      </c>
      <c r="AR6" s="149" t="s">
        <v>2308</v>
      </c>
      <c r="AS6" s="161" t="str">
        <f t="shared" si="0"/>
        <v>東京都新宿区</v>
      </c>
      <c r="AT6" s="163">
        <v>11.4</v>
      </c>
      <c r="AU6" s="148">
        <v>11.1</v>
      </c>
      <c r="AV6" s="324">
        <v>10.9</v>
      </c>
      <c r="AW6" s="8" t="s">
        <v>2055</v>
      </c>
      <c r="AX6" s="12">
        <v>0.7</v>
      </c>
      <c r="AY6" s="65"/>
      <c r="AZ6" s="256"/>
      <c r="BA6" s="257"/>
      <c r="BB6" s="65"/>
      <c r="BC6" s="68"/>
      <c r="BG6" s="140" t="s">
        <v>148</v>
      </c>
    </row>
    <row r="7" spans="1:61" ht="15" thickBot="1">
      <c r="A7" s="19" t="s">
        <v>2055</v>
      </c>
      <c r="B7" s="309" t="s">
        <v>2169</v>
      </c>
      <c r="C7" s="42">
        <v>0.13200000000000001</v>
      </c>
      <c r="D7" s="43">
        <v>4.2000000000000003E-2</v>
      </c>
      <c r="E7" s="238">
        <v>0.03</v>
      </c>
      <c r="F7" s="268" t="s">
        <v>2219</v>
      </c>
      <c r="G7" s="241" t="s">
        <v>1964</v>
      </c>
      <c r="H7" s="230" t="s">
        <v>1955</v>
      </c>
      <c r="I7" s="242" t="s">
        <v>1954</v>
      </c>
      <c r="J7" s="195">
        <f t="shared" ref="J7" si="4">C7</f>
        <v>0.13200000000000001</v>
      </c>
      <c r="K7" s="43">
        <f t="shared" ref="K7" si="5">SUM(C7,E7)</f>
        <v>0.16200000000000001</v>
      </c>
      <c r="L7" s="238">
        <f t="shared" ref="L7" si="6">SUM(C7:E7)</f>
        <v>0.20400000000000001</v>
      </c>
      <c r="M7" s="431" t="s">
        <v>2047</v>
      </c>
      <c r="N7" s="293" t="s">
        <v>2468</v>
      </c>
      <c r="O7" s="69"/>
      <c r="P7" s="19" t="s">
        <v>2055</v>
      </c>
      <c r="Q7" s="268" t="s">
        <v>2056</v>
      </c>
      <c r="R7" s="42" t="s">
        <v>1922</v>
      </c>
      <c r="S7" s="43" t="s">
        <v>1925</v>
      </c>
      <c r="T7" s="43"/>
      <c r="U7" s="238"/>
      <c r="V7" s="41"/>
      <c r="W7" s="268" t="s">
        <v>2057</v>
      </c>
      <c r="X7" s="42" t="s">
        <v>1927</v>
      </c>
      <c r="Y7" s="238" t="s">
        <v>1931</v>
      </c>
      <c r="Z7" s="280" t="s">
        <v>2113</v>
      </c>
      <c r="AA7" s="238" t="s">
        <v>2032</v>
      </c>
      <c r="AB7" s="348"/>
      <c r="AC7" s="353"/>
      <c r="AD7" s="263" t="s">
        <v>2058</v>
      </c>
      <c r="AE7" s="42" t="s">
        <v>1960</v>
      </c>
      <c r="AF7" s="43" t="s">
        <v>1962</v>
      </c>
      <c r="AG7" s="43" t="s">
        <v>2115</v>
      </c>
      <c r="AH7" s="231" t="s">
        <v>2032</v>
      </c>
      <c r="AI7" s="1"/>
      <c r="AJ7" s="4" t="s">
        <v>149</v>
      </c>
      <c r="AL7" s="4" t="s">
        <v>132</v>
      </c>
      <c r="AM7" s="4" t="s">
        <v>150</v>
      </c>
      <c r="AO7" s="8" t="s">
        <v>134</v>
      </c>
      <c r="AP7" s="12">
        <v>0.2</v>
      </c>
      <c r="AQ7" s="157" t="s">
        <v>135</v>
      </c>
      <c r="AR7" s="149" t="s">
        <v>2309</v>
      </c>
      <c r="AS7" s="161" t="str">
        <f t="shared" si="0"/>
        <v>東京都文京区</v>
      </c>
      <c r="AT7" s="163">
        <v>11.4</v>
      </c>
      <c r="AU7" s="148">
        <v>11.1</v>
      </c>
      <c r="AV7" s="324">
        <v>10.9</v>
      </c>
      <c r="AW7" s="8" t="s">
        <v>2059</v>
      </c>
      <c r="AX7" s="12">
        <v>0.7</v>
      </c>
      <c r="AY7" s="69"/>
      <c r="AZ7" s="69"/>
      <c r="BA7" s="69"/>
      <c r="BB7" s="69"/>
      <c r="BG7" s="141" t="s">
        <v>151</v>
      </c>
    </row>
    <row r="8" spans="1:61" ht="14.4">
      <c r="A8" s="19" t="s">
        <v>2059</v>
      </c>
      <c r="B8" s="309" t="s">
        <v>2170</v>
      </c>
      <c r="C8" s="42">
        <v>0.13200000000000001</v>
      </c>
      <c r="D8" s="43">
        <v>4.2000000000000003E-2</v>
      </c>
      <c r="E8" s="238">
        <v>0.03</v>
      </c>
      <c r="F8" s="268" t="s">
        <v>2220</v>
      </c>
      <c r="G8" s="241" t="s">
        <v>1964</v>
      </c>
      <c r="H8" s="230" t="s">
        <v>1955</v>
      </c>
      <c r="I8" s="242" t="s">
        <v>1954</v>
      </c>
      <c r="J8" s="195">
        <f t="shared" si="1"/>
        <v>0.13200000000000001</v>
      </c>
      <c r="K8" s="43">
        <f t="shared" si="2"/>
        <v>0.16200000000000001</v>
      </c>
      <c r="L8" s="238">
        <f t="shared" si="3"/>
        <v>0.20400000000000001</v>
      </c>
      <c r="M8" s="431" t="s">
        <v>2047</v>
      </c>
      <c r="N8" s="293" t="s">
        <v>2469</v>
      </c>
      <c r="O8" s="69"/>
      <c r="P8" s="19" t="s">
        <v>2059</v>
      </c>
      <c r="Q8" s="268" t="s">
        <v>1982</v>
      </c>
      <c r="R8" s="42" t="s">
        <v>1922</v>
      </c>
      <c r="S8" s="43" t="s">
        <v>1925</v>
      </c>
      <c r="T8" s="43"/>
      <c r="U8" s="238"/>
      <c r="V8" s="41"/>
      <c r="W8" s="268" t="s">
        <v>1994</v>
      </c>
      <c r="X8" s="42" t="s">
        <v>1927</v>
      </c>
      <c r="Y8" s="238" t="s">
        <v>1931</v>
      </c>
      <c r="Z8" s="280" t="s">
        <v>2113</v>
      </c>
      <c r="AA8" s="238" t="s">
        <v>2032</v>
      </c>
      <c r="AB8" s="348"/>
      <c r="AC8" s="353"/>
      <c r="AD8" s="263" t="s">
        <v>2015</v>
      </c>
      <c r="AE8" s="42" t="s">
        <v>1960</v>
      </c>
      <c r="AF8" s="43" t="s">
        <v>1962</v>
      </c>
      <c r="AG8" s="43" t="s">
        <v>2115</v>
      </c>
      <c r="AH8" s="231" t="s">
        <v>2032</v>
      </c>
      <c r="AI8" s="1"/>
      <c r="AJ8" s="4" t="s">
        <v>152</v>
      </c>
      <c r="AL8" s="4" t="s">
        <v>132</v>
      </c>
      <c r="AM8" s="4" t="s">
        <v>153</v>
      </c>
      <c r="AO8" s="8" t="s">
        <v>134</v>
      </c>
      <c r="AP8" s="12">
        <v>0.2</v>
      </c>
      <c r="AQ8" s="157" t="s">
        <v>135</v>
      </c>
      <c r="AR8" s="149" t="s">
        <v>2310</v>
      </c>
      <c r="AS8" s="161" t="str">
        <f t="shared" si="0"/>
        <v>東京都台東区</v>
      </c>
      <c r="AT8" s="163">
        <v>11.4</v>
      </c>
      <c r="AU8" s="148">
        <v>11.1</v>
      </c>
      <c r="AV8" s="324">
        <v>10.9</v>
      </c>
      <c r="AW8" s="8" t="s">
        <v>154</v>
      </c>
      <c r="AX8" s="12">
        <v>0.45</v>
      </c>
      <c r="AY8" s="69"/>
      <c r="AZ8" s="69"/>
      <c r="BA8" s="69"/>
      <c r="BB8" s="69"/>
    </row>
    <row r="9" spans="1:61" ht="14.4">
      <c r="A9" s="19" t="s">
        <v>154</v>
      </c>
      <c r="B9" s="309" t="s">
        <v>2171</v>
      </c>
      <c r="C9" s="42">
        <v>0.126</v>
      </c>
      <c r="D9" s="43">
        <v>3.5999999999999997E-2</v>
      </c>
      <c r="E9" s="238">
        <v>0.03</v>
      </c>
      <c r="F9" s="268" t="s">
        <v>2221</v>
      </c>
      <c r="G9" s="241" t="s">
        <v>1964</v>
      </c>
      <c r="H9" s="230" t="s">
        <v>1955</v>
      </c>
      <c r="I9" s="242" t="s">
        <v>1954</v>
      </c>
      <c r="J9" s="195">
        <f t="shared" si="1"/>
        <v>0.126</v>
      </c>
      <c r="K9" s="43">
        <f t="shared" si="2"/>
        <v>0.156</v>
      </c>
      <c r="L9" s="238">
        <f t="shared" si="3"/>
        <v>0.192</v>
      </c>
      <c r="M9" s="431" t="s">
        <v>2047</v>
      </c>
      <c r="N9" s="293" t="s">
        <v>2468</v>
      </c>
      <c r="O9" s="69"/>
      <c r="P9" s="19" t="s">
        <v>154</v>
      </c>
      <c r="Q9" s="268" t="s">
        <v>1974</v>
      </c>
      <c r="R9" s="42" t="s">
        <v>1922</v>
      </c>
      <c r="S9" s="43" t="s">
        <v>1925</v>
      </c>
      <c r="T9" s="43"/>
      <c r="U9" s="238"/>
      <c r="V9" s="41"/>
      <c r="W9" s="268" t="s">
        <v>1995</v>
      </c>
      <c r="X9" s="42" t="s">
        <v>1927</v>
      </c>
      <c r="Y9" s="238" t="s">
        <v>1931</v>
      </c>
      <c r="Z9" s="280" t="s">
        <v>2113</v>
      </c>
      <c r="AA9" s="238" t="s">
        <v>2032</v>
      </c>
      <c r="AB9" s="348"/>
      <c r="AC9" s="353"/>
      <c r="AD9" s="263" t="s">
        <v>2016</v>
      </c>
      <c r="AE9" s="42" t="s">
        <v>1960</v>
      </c>
      <c r="AF9" s="43" t="s">
        <v>1962</v>
      </c>
      <c r="AG9" s="43" t="s">
        <v>2115</v>
      </c>
      <c r="AH9" s="231" t="s">
        <v>2032</v>
      </c>
      <c r="AI9" s="1"/>
      <c r="AJ9" s="4" t="s">
        <v>155</v>
      </c>
      <c r="AL9" s="4" t="s">
        <v>132</v>
      </c>
      <c r="AM9" s="4" t="s">
        <v>156</v>
      </c>
      <c r="AO9" s="8" t="s">
        <v>134</v>
      </c>
      <c r="AP9" s="12">
        <v>0.2</v>
      </c>
      <c r="AQ9" s="157" t="s">
        <v>135</v>
      </c>
      <c r="AR9" s="149" t="s">
        <v>2311</v>
      </c>
      <c r="AS9" s="161" t="str">
        <f t="shared" si="0"/>
        <v>東京都墨田区</v>
      </c>
      <c r="AT9" s="163">
        <v>11.4</v>
      </c>
      <c r="AU9" s="148">
        <v>11.1</v>
      </c>
      <c r="AV9" s="324">
        <v>10.9</v>
      </c>
      <c r="AW9" s="8" t="s">
        <v>157</v>
      </c>
      <c r="AX9" s="12">
        <v>0.45</v>
      </c>
      <c r="AY9" s="69"/>
      <c r="AZ9" s="69"/>
      <c r="BA9" s="69"/>
      <c r="BB9" s="69"/>
    </row>
    <row r="10" spans="1:61" ht="14.4">
      <c r="A10" s="19" t="s">
        <v>157</v>
      </c>
      <c r="B10" s="309" t="s">
        <v>2172</v>
      </c>
      <c r="C10" s="42">
        <v>0.16800000000000001</v>
      </c>
      <c r="D10" s="43">
        <v>4.2000000000000003E-2</v>
      </c>
      <c r="E10" s="238">
        <v>3.5999999999999997E-2</v>
      </c>
      <c r="F10" s="268" t="s">
        <v>2222</v>
      </c>
      <c r="G10" s="241" t="s">
        <v>1964</v>
      </c>
      <c r="H10" s="230" t="s">
        <v>1955</v>
      </c>
      <c r="I10" s="242" t="s">
        <v>1954</v>
      </c>
      <c r="J10" s="195">
        <f t="shared" si="1"/>
        <v>0.16800000000000001</v>
      </c>
      <c r="K10" s="43">
        <f t="shared" si="2"/>
        <v>0.20400000000000001</v>
      </c>
      <c r="L10" s="238">
        <f t="shared" si="3"/>
        <v>0.24600000000000002</v>
      </c>
      <c r="M10" s="431" t="s">
        <v>2047</v>
      </c>
      <c r="N10" s="293" t="s">
        <v>2468</v>
      </c>
      <c r="O10" s="69"/>
      <c r="P10" s="19" t="s">
        <v>157</v>
      </c>
      <c r="Q10" s="268" t="s">
        <v>1975</v>
      </c>
      <c r="R10" s="42" t="s">
        <v>1922</v>
      </c>
      <c r="S10" s="43" t="s">
        <v>1925</v>
      </c>
      <c r="T10" s="43"/>
      <c r="U10" s="238"/>
      <c r="V10" s="41"/>
      <c r="W10" s="268" t="s">
        <v>1996</v>
      </c>
      <c r="X10" s="42" t="s">
        <v>1927</v>
      </c>
      <c r="Y10" s="238" t="s">
        <v>1931</v>
      </c>
      <c r="Z10" s="280" t="s">
        <v>2113</v>
      </c>
      <c r="AA10" s="238" t="s">
        <v>2032</v>
      </c>
      <c r="AB10" s="348"/>
      <c r="AC10" s="353"/>
      <c r="AD10" s="263" t="s">
        <v>2017</v>
      </c>
      <c r="AE10" s="42" t="s">
        <v>1960</v>
      </c>
      <c r="AF10" s="43" t="s">
        <v>1962</v>
      </c>
      <c r="AG10" s="43" t="s">
        <v>2115</v>
      </c>
      <c r="AH10" s="231" t="s">
        <v>2032</v>
      </c>
      <c r="AI10" s="1"/>
      <c r="AJ10" s="4" t="s">
        <v>158</v>
      </c>
      <c r="AL10" s="4" t="s">
        <v>132</v>
      </c>
      <c r="AM10" s="4" t="s">
        <v>159</v>
      </c>
      <c r="AO10" s="8" t="s">
        <v>134</v>
      </c>
      <c r="AP10" s="12">
        <v>0.2</v>
      </c>
      <c r="AQ10" s="157" t="s">
        <v>135</v>
      </c>
      <c r="AR10" s="149" t="s">
        <v>2312</v>
      </c>
      <c r="AS10" s="161" t="str">
        <f t="shared" si="0"/>
        <v>東京都江東区</v>
      </c>
      <c r="AT10" s="163">
        <v>11.4</v>
      </c>
      <c r="AU10" s="148">
        <v>11.1</v>
      </c>
      <c r="AV10" s="324">
        <v>10.9</v>
      </c>
      <c r="AW10" s="8" t="s">
        <v>2063</v>
      </c>
      <c r="AX10" s="12">
        <v>0.55000000000000004</v>
      </c>
      <c r="AY10" s="69"/>
      <c r="AZ10" s="69"/>
      <c r="BA10" s="69"/>
      <c r="BB10" s="69"/>
    </row>
    <row r="11" spans="1:61" ht="14.4">
      <c r="A11" s="19" t="s">
        <v>2063</v>
      </c>
      <c r="B11" s="309" t="s">
        <v>2173</v>
      </c>
      <c r="C11" s="42">
        <v>0.114</v>
      </c>
      <c r="D11" s="43">
        <v>0.03</v>
      </c>
      <c r="E11" s="238">
        <v>2.4E-2</v>
      </c>
      <c r="F11" s="268" t="s">
        <v>2223</v>
      </c>
      <c r="G11" s="241" t="s">
        <v>1964</v>
      </c>
      <c r="H11" s="230" t="s">
        <v>1955</v>
      </c>
      <c r="I11" s="242" t="s">
        <v>1954</v>
      </c>
      <c r="J11" s="195">
        <f t="shared" ref="J11" si="7">C11</f>
        <v>0.114</v>
      </c>
      <c r="K11" s="43">
        <f t="shared" ref="K11" si="8">SUM(C11,E11)</f>
        <v>0.13800000000000001</v>
      </c>
      <c r="L11" s="238">
        <f t="shared" ref="L11" si="9">SUM(C11:E11)</f>
        <v>0.16800000000000001</v>
      </c>
      <c r="M11" s="431" t="s">
        <v>2047</v>
      </c>
      <c r="N11" s="293" t="s">
        <v>2468</v>
      </c>
      <c r="O11" s="69"/>
      <c r="P11" s="19" t="s">
        <v>2063</v>
      </c>
      <c r="Q11" s="268" t="s">
        <v>2062</v>
      </c>
      <c r="R11" s="42" t="s">
        <v>1922</v>
      </c>
      <c r="S11" s="43" t="s">
        <v>1925</v>
      </c>
      <c r="T11" s="43"/>
      <c r="U11" s="238"/>
      <c r="V11" s="41"/>
      <c r="W11" s="268" t="s">
        <v>2061</v>
      </c>
      <c r="X11" s="42" t="s">
        <v>1927</v>
      </c>
      <c r="Y11" s="238" t="s">
        <v>1931</v>
      </c>
      <c r="Z11" s="280" t="s">
        <v>2113</v>
      </c>
      <c r="AA11" s="238" t="s">
        <v>2032</v>
      </c>
      <c r="AB11" s="348"/>
      <c r="AC11" s="353"/>
      <c r="AD11" s="263" t="s">
        <v>2060</v>
      </c>
      <c r="AE11" s="42" t="s">
        <v>1960</v>
      </c>
      <c r="AF11" s="43" t="s">
        <v>1962</v>
      </c>
      <c r="AG11" s="43" t="s">
        <v>2115</v>
      </c>
      <c r="AH11" s="231" t="s">
        <v>2032</v>
      </c>
      <c r="AI11" s="1"/>
      <c r="AJ11" s="4" t="s">
        <v>160</v>
      </c>
      <c r="AL11" s="4" t="s">
        <v>132</v>
      </c>
      <c r="AM11" s="4" t="s">
        <v>161</v>
      </c>
      <c r="AO11" s="8" t="s">
        <v>134</v>
      </c>
      <c r="AP11" s="12">
        <v>0.2</v>
      </c>
      <c r="AQ11" s="157" t="s">
        <v>135</v>
      </c>
      <c r="AR11" s="149" t="s">
        <v>2313</v>
      </c>
      <c r="AS11" s="161" t="str">
        <f t="shared" si="0"/>
        <v>東京都品川区</v>
      </c>
      <c r="AT11" s="163">
        <v>11.4</v>
      </c>
      <c r="AU11" s="148">
        <v>11.1</v>
      </c>
      <c r="AV11" s="324">
        <v>10.9</v>
      </c>
      <c r="AW11" s="8" t="s">
        <v>2064</v>
      </c>
      <c r="AX11" s="12">
        <v>0.55000000000000004</v>
      </c>
      <c r="AY11" s="69"/>
      <c r="AZ11" s="69"/>
      <c r="BA11" s="69"/>
      <c r="BB11" s="69"/>
    </row>
    <row r="12" spans="1:61" ht="14.4">
      <c r="A12" s="19" t="s">
        <v>2064</v>
      </c>
      <c r="B12" s="309" t="s">
        <v>2174</v>
      </c>
      <c r="C12" s="42">
        <v>0.114</v>
      </c>
      <c r="D12" s="43">
        <v>0.03</v>
      </c>
      <c r="E12" s="238">
        <v>2.4E-2</v>
      </c>
      <c r="F12" s="268" t="s">
        <v>2224</v>
      </c>
      <c r="G12" s="241" t="s">
        <v>1964</v>
      </c>
      <c r="H12" s="230" t="s">
        <v>1955</v>
      </c>
      <c r="I12" s="242" t="s">
        <v>1954</v>
      </c>
      <c r="J12" s="195">
        <f t="shared" si="1"/>
        <v>0.114</v>
      </c>
      <c r="K12" s="43">
        <f t="shared" si="2"/>
        <v>0.13800000000000001</v>
      </c>
      <c r="L12" s="238">
        <f t="shared" si="3"/>
        <v>0.16800000000000001</v>
      </c>
      <c r="M12" s="431" t="s">
        <v>2047</v>
      </c>
      <c r="N12" s="293" t="s">
        <v>2469</v>
      </c>
      <c r="O12" s="69"/>
      <c r="P12" s="19" t="s">
        <v>2064</v>
      </c>
      <c r="Q12" s="268" t="s">
        <v>1983</v>
      </c>
      <c r="R12" s="42" t="s">
        <v>1922</v>
      </c>
      <c r="S12" s="43" t="s">
        <v>1925</v>
      </c>
      <c r="T12" s="43"/>
      <c r="U12" s="238"/>
      <c r="V12" s="41"/>
      <c r="W12" s="268" t="s">
        <v>1997</v>
      </c>
      <c r="X12" s="42" t="s">
        <v>1927</v>
      </c>
      <c r="Y12" s="238" t="s">
        <v>1931</v>
      </c>
      <c r="Z12" s="280" t="s">
        <v>2113</v>
      </c>
      <c r="AA12" s="238" t="s">
        <v>2032</v>
      </c>
      <c r="AB12" s="348"/>
      <c r="AC12" s="353"/>
      <c r="AD12" s="263" t="s">
        <v>2018</v>
      </c>
      <c r="AE12" s="42" t="s">
        <v>1960</v>
      </c>
      <c r="AF12" s="43" t="s">
        <v>1962</v>
      </c>
      <c r="AG12" s="43" t="s">
        <v>2115</v>
      </c>
      <c r="AH12" s="231" t="s">
        <v>2032</v>
      </c>
      <c r="AI12" s="1"/>
      <c r="AJ12" s="4" t="s">
        <v>162</v>
      </c>
      <c r="AL12" s="4" t="s">
        <v>132</v>
      </c>
      <c r="AM12" s="4" t="s">
        <v>163</v>
      </c>
      <c r="AO12" s="8" t="s">
        <v>134</v>
      </c>
      <c r="AP12" s="12">
        <v>0.2</v>
      </c>
      <c r="AQ12" s="157" t="s">
        <v>135</v>
      </c>
      <c r="AR12" s="149" t="s">
        <v>2314</v>
      </c>
      <c r="AS12" s="161" t="str">
        <f t="shared" si="0"/>
        <v>東京都目黒区</v>
      </c>
      <c r="AT12" s="163">
        <v>11.4</v>
      </c>
      <c r="AU12" s="148">
        <v>11.1</v>
      </c>
      <c r="AV12" s="324">
        <v>10.9</v>
      </c>
      <c r="AW12" s="8" t="s">
        <v>2121</v>
      </c>
      <c r="AX12" s="12">
        <v>0.45</v>
      </c>
      <c r="AY12" s="69"/>
      <c r="AZ12" s="69"/>
      <c r="BA12" s="69"/>
      <c r="BB12" s="69"/>
    </row>
    <row r="13" spans="1:61" ht="14.4">
      <c r="A13" s="19" t="s">
        <v>2068</v>
      </c>
      <c r="B13" s="309" t="s">
        <v>2175</v>
      </c>
      <c r="C13" s="42">
        <v>0.13200000000000001</v>
      </c>
      <c r="D13" s="43">
        <v>4.2000000000000003E-2</v>
      </c>
      <c r="E13" s="238">
        <v>3.5999999999999997E-2</v>
      </c>
      <c r="F13" s="268" t="s">
        <v>2225</v>
      </c>
      <c r="G13" s="241" t="s">
        <v>1964</v>
      </c>
      <c r="H13" s="230" t="s">
        <v>1955</v>
      </c>
      <c r="I13" s="242" t="s">
        <v>1954</v>
      </c>
      <c r="J13" s="195">
        <f t="shared" ref="J13:J14" si="10">C13</f>
        <v>0.13200000000000001</v>
      </c>
      <c r="K13" s="43">
        <f t="shared" ref="K13:K14" si="11">SUM(C13,E13)</f>
        <v>0.16800000000000001</v>
      </c>
      <c r="L13" s="238">
        <f t="shared" ref="L13:L14" si="12">SUM(C13:E13)</f>
        <v>0.21000000000000002</v>
      </c>
      <c r="M13" s="431" t="s">
        <v>2047</v>
      </c>
      <c r="N13" s="293" t="s">
        <v>2468</v>
      </c>
      <c r="O13" s="69"/>
      <c r="P13" s="19" t="s">
        <v>2068</v>
      </c>
      <c r="Q13" s="268" t="s">
        <v>2065</v>
      </c>
      <c r="R13" s="42" t="s">
        <v>1922</v>
      </c>
      <c r="S13" s="43" t="s">
        <v>1925</v>
      </c>
      <c r="T13" s="43"/>
      <c r="U13" s="238"/>
      <c r="V13" s="41"/>
      <c r="W13" s="268" t="s">
        <v>2066</v>
      </c>
      <c r="X13" s="42" t="s">
        <v>2483</v>
      </c>
      <c r="Y13" s="238" t="s">
        <v>1966</v>
      </c>
      <c r="Z13" s="280" t="s">
        <v>2113</v>
      </c>
      <c r="AA13" s="238" t="s">
        <v>2032</v>
      </c>
      <c r="AB13" s="348"/>
      <c r="AC13" s="353"/>
      <c r="AD13" s="263" t="s">
        <v>2067</v>
      </c>
      <c r="AE13" s="42" t="s">
        <v>1960</v>
      </c>
      <c r="AF13" s="43" t="s">
        <v>1962</v>
      </c>
      <c r="AG13" s="43" t="s">
        <v>2115</v>
      </c>
      <c r="AH13" s="231" t="s">
        <v>2032</v>
      </c>
      <c r="AI13" s="1"/>
      <c r="AJ13" s="4" t="s">
        <v>164</v>
      </c>
      <c r="AL13" s="4" t="s">
        <v>132</v>
      </c>
      <c r="AM13" s="4" t="s">
        <v>165</v>
      </c>
      <c r="AO13" s="8" t="s">
        <v>134</v>
      </c>
      <c r="AP13" s="12">
        <v>0.2</v>
      </c>
      <c r="AQ13" s="157" t="s">
        <v>135</v>
      </c>
      <c r="AR13" s="149" t="s">
        <v>2315</v>
      </c>
      <c r="AS13" s="161" t="str">
        <f t="shared" si="0"/>
        <v>東京都大田区</v>
      </c>
      <c r="AT13" s="163">
        <v>11.4</v>
      </c>
      <c r="AU13" s="148">
        <v>11.1</v>
      </c>
      <c r="AV13" s="324">
        <v>10.9</v>
      </c>
      <c r="AW13" s="8" t="s">
        <v>2068</v>
      </c>
      <c r="AX13" s="12">
        <v>0.45</v>
      </c>
      <c r="AY13" s="69"/>
      <c r="AZ13" s="69"/>
      <c r="BA13" s="69"/>
      <c r="BB13" s="69"/>
    </row>
    <row r="14" spans="1:61" ht="14.4">
      <c r="A14" s="19" t="s">
        <v>2139</v>
      </c>
      <c r="B14" s="309" t="s">
        <v>2176</v>
      </c>
      <c r="C14" s="42">
        <v>0.13200000000000001</v>
      </c>
      <c r="D14" s="43">
        <v>4.2000000000000003E-2</v>
      </c>
      <c r="E14" s="238">
        <v>3.5999999999999997E-2</v>
      </c>
      <c r="F14" s="268" t="s">
        <v>2247</v>
      </c>
      <c r="G14" s="241" t="s">
        <v>1964</v>
      </c>
      <c r="H14" s="230" t="s">
        <v>1955</v>
      </c>
      <c r="I14" s="242" t="s">
        <v>1954</v>
      </c>
      <c r="J14" s="195">
        <f t="shared" si="10"/>
        <v>0.13200000000000001</v>
      </c>
      <c r="K14" s="43">
        <f t="shared" si="11"/>
        <v>0.16800000000000001</v>
      </c>
      <c r="L14" s="238">
        <f t="shared" si="12"/>
        <v>0.21000000000000002</v>
      </c>
      <c r="M14" s="431" t="s">
        <v>2047</v>
      </c>
      <c r="N14" s="293" t="s">
        <v>2470</v>
      </c>
      <c r="O14" s="69"/>
      <c r="P14" s="19" t="s">
        <v>2139</v>
      </c>
      <c r="Q14" s="268" t="s">
        <v>2140</v>
      </c>
      <c r="R14" s="42" t="s">
        <v>1922</v>
      </c>
      <c r="S14" s="43" t="s">
        <v>1925</v>
      </c>
      <c r="T14" s="43"/>
      <c r="U14" s="238"/>
      <c r="V14" s="41"/>
      <c r="W14" s="268" t="s">
        <v>2141</v>
      </c>
      <c r="X14" s="42" t="s">
        <v>2483</v>
      </c>
      <c r="Y14" s="238" t="s">
        <v>1966</v>
      </c>
      <c r="Z14" s="280" t="s">
        <v>2113</v>
      </c>
      <c r="AA14" s="238" t="s">
        <v>2032</v>
      </c>
      <c r="AB14" s="348"/>
      <c r="AC14" s="353"/>
      <c r="AD14" s="263" t="s">
        <v>2142</v>
      </c>
      <c r="AE14" s="42" t="s">
        <v>1960</v>
      </c>
      <c r="AF14" s="43" t="s">
        <v>1962</v>
      </c>
      <c r="AG14" s="43" t="s">
        <v>2115</v>
      </c>
      <c r="AH14" s="231" t="s">
        <v>2032</v>
      </c>
      <c r="AI14" s="1"/>
      <c r="AJ14" s="4" t="s">
        <v>166</v>
      </c>
      <c r="AL14" s="4" t="s">
        <v>132</v>
      </c>
      <c r="AM14" s="4" t="s">
        <v>167</v>
      </c>
      <c r="AO14" s="8" t="s">
        <v>134</v>
      </c>
      <c r="AP14" s="12">
        <v>0.2</v>
      </c>
      <c r="AQ14" s="157" t="s">
        <v>135</v>
      </c>
      <c r="AR14" s="149" t="s">
        <v>2316</v>
      </c>
      <c r="AS14" s="161" t="str">
        <f t="shared" si="0"/>
        <v>東京都世田谷区</v>
      </c>
      <c r="AT14" s="163">
        <v>11.4</v>
      </c>
      <c r="AU14" s="148">
        <v>11.1</v>
      </c>
      <c r="AV14" s="324">
        <v>10.9</v>
      </c>
      <c r="AW14" s="8" t="s">
        <v>2069</v>
      </c>
      <c r="AX14" s="12">
        <v>0.45</v>
      </c>
      <c r="AY14" s="69"/>
      <c r="AZ14" s="69"/>
      <c r="BA14" s="69"/>
      <c r="BB14" s="69"/>
    </row>
    <row r="15" spans="1:61" ht="14.4">
      <c r="A15" s="19" t="s">
        <v>2069</v>
      </c>
      <c r="B15" s="309" t="s">
        <v>2177</v>
      </c>
      <c r="C15" s="42">
        <v>0.13200000000000001</v>
      </c>
      <c r="D15" s="43">
        <v>4.2000000000000003E-2</v>
      </c>
      <c r="E15" s="238">
        <v>3.5999999999999997E-2</v>
      </c>
      <c r="F15" s="268" t="s">
        <v>2226</v>
      </c>
      <c r="G15" s="241" t="s">
        <v>1964</v>
      </c>
      <c r="H15" s="230" t="s">
        <v>1955</v>
      </c>
      <c r="I15" s="242" t="s">
        <v>1954</v>
      </c>
      <c r="J15" s="195">
        <f t="shared" si="1"/>
        <v>0.13200000000000001</v>
      </c>
      <c r="K15" s="43">
        <f t="shared" si="2"/>
        <v>0.16800000000000001</v>
      </c>
      <c r="L15" s="238">
        <f t="shared" si="3"/>
        <v>0.21000000000000002</v>
      </c>
      <c r="M15" s="431" t="s">
        <v>2047</v>
      </c>
      <c r="N15" s="293" t="s">
        <v>2469</v>
      </c>
      <c r="O15" s="69"/>
      <c r="P15" s="19" t="s">
        <v>2069</v>
      </c>
      <c r="Q15" s="268" t="s">
        <v>1984</v>
      </c>
      <c r="R15" s="42" t="s">
        <v>1922</v>
      </c>
      <c r="S15" s="43" t="s">
        <v>1925</v>
      </c>
      <c r="T15" s="43"/>
      <c r="U15" s="238"/>
      <c r="V15" s="41"/>
      <c r="W15" s="268" t="s">
        <v>1998</v>
      </c>
      <c r="X15" s="42" t="s">
        <v>2483</v>
      </c>
      <c r="Y15" s="238" t="s">
        <v>1966</v>
      </c>
      <c r="Z15" s="280" t="s">
        <v>2113</v>
      </c>
      <c r="AA15" s="238" t="s">
        <v>2032</v>
      </c>
      <c r="AB15" s="348"/>
      <c r="AC15" s="353"/>
      <c r="AD15" s="263" t="s">
        <v>2019</v>
      </c>
      <c r="AE15" s="42" t="s">
        <v>1960</v>
      </c>
      <c r="AF15" s="43" t="s">
        <v>1962</v>
      </c>
      <c r="AG15" s="43" t="s">
        <v>2115</v>
      </c>
      <c r="AH15" s="231" t="s">
        <v>2032</v>
      </c>
      <c r="AI15" s="1"/>
      <c r="AJ15" s="4" t="s">
        <v>168</v>
      </c>
      <c r="AL15" s="4" t="s">
        <v>132</v>
      </c>
      <c r="AM15" s="4" t="s">
        <v>169</v>
      </c>
      <c r="AO15" s="8" t="s">
        <v>134</v>
      </c>
      <c r="AP15" s="12">
        <v>0.2</v>
      </c>
      <c r="AQ15" s="157" t="s">
        <v>135</v>
      </c>
      <c r="AR15" s="149" t="s">
        <v>2317</v>
      </c>
      <c r="AS15" s="161" t="str">
        <f t="shared" si="0"/>
        <v>東京都渋谷区</v>
      </c>
      <c r="AT15" s="163">
        <v>11.4</v>
      </c>
      <c r="AU15" s="148">
        <v>11.1</v>
      </c>
      <c r="AV15" s="324">
        <v>10.9</v>
      </c>
      <c r="AW15" s="8" t="s">
        <v>2122</v>
      </c>
      <c r="AX15" s="12">
        <v>0.45</v>
      </c>
      <c r="AY15" s="69"/>
      <c r="AZ15" s="69"/>
      <c r="BA15" s="69"/>
      <c r="BB15" s="69"/>
    </row>
    <row r="16" spans="1:61" ht="14.4">
      <c r="A16" s="19" t="s">
        <v>2122</v>
      </c>
      <c r="B16" s="309" t="s">
        <v>2178</v>
      </c>
      <c r="C16" s="42">
        <v>0.13200000000000001</v>
      </c>
      <c r="D16" s="43">
        <v>4.2000000000000003E-2</v>
      </c>
      <c r="E16" s="238">
        <v>3.5999999999999997E-2</v>
      </c>
      <c r="F16" s="268" t="s">
        <v>2227</v>
      </c>
      <c r="G16" s="241" t="s">
        <v>1964</v>
      </c>
      <c r="H16" s="230" t="s">
        <v>1955</v>
      </c>
      <c r="I16" s="242" t="s">
        <v>1954</v>
      </c>
      <c r="J16" s="195">
        <f t="shared" ref="J16" si="13">C16</f>
        <v>0.13200000000000001</v>
      </c>
      <c r="K16" s="43">
        <f t="shared" ref="K16" si="14">SUM(C16,E16)</f>
        <v>0.16800000000000001</v>
      </c>
      <c r="L16" s="238">
        <f t="shared" ref="L16" si="15">SUM(C16:E16)</f>
        <v>0.21000000000000002</v>
      </c>
      <c r="M16" s="431" t="s">
        <v>2047</v>
      </c>
      <c r="N16" s="293" t="s">
        <v>2468</v>
      </c>
      <c r="O16" s="69"/>
      <c r="P16" s="19" t="s">
        <v>2122</v>
      </c>
      <c r="Q16" s="268" t="s">
        <v>1976</v>
      </c>
      <c r="R16" s="42" t="s">
        <v>1922</v>
      </c>
      <c r="S16" s="43" t="s">
        <v>1925</v>
      </c>
      <c r="T16" s="43"/>
      <c r="U16" s="238"/>
      <c r="V16" s="41"/>
      <c r="W16" s="268" t="s">
        <v>1999</v>
      </c>
      <c r="X16" s="42" t="s">
        <v>1928</v>
      </c>
      <c r="Y16" s="238" t="s">
        <v>1967</v>
      </c>
      <c r="Z16" s="280" t="s">
        <v>2113</v>
      </c>
      <c r="AA16" s="238" t="s">
        <v>2032</v>
      </c>
      <c r="AB16" s="348"/>
      <c r="AC16" s="353"/>
      <c r="AD16" s="263" t="s">
        <v>2020</v>
      </c>
      <c r="AE16" s="42" t="s">
        <v>1960</v>
      </c>
      <c r="AF16" s="43" t="s">
        <v>1962</v>
      </c>
      <c r="AG16" s="43" t="s">
        <v>2115</v>
      </c>
      <c r="AH16" s="231" t="s">
        <v>2032</v>
      </c>
      <c r="AI16" s="1"/>
      <c r="AJ16" s="4" t="s">
        <v>170</v>
      </c>
      <c r="AL16" s="4" t="s">
        <v>132</v>
      </c>
      <c r="AM16" s="4" t="s">
        <v>171</v>
      </c>
      <c r="AO16" s="8" t="s">
        <v>134</v>
      </c>
      <c r="AP16" s="12">
        <v>0.2</v>
      </c>
      <c r="AQ16" s="157" t="s">
        <v>135</v>
      </c>
      <c r="AR16" s="149" t="s">
        <v>2318</v>
      </c>
      <c r="AS16" s="161" t="str">
        <f t="shared" si="0"/>
        <v>東京都中野区</v>
      </c>
      <c r="AT16" s="163">
        <v>11.4</v>
      </c>
      <c r="AU16" s="148">
        <v>11.1</v>
      </c>
      <c r="AV16" s="324">
        <v>10.9</v>
      </c>
      <c r="AW16" s="8" t="s">
        <v>2123</v>
      </c>
      <c r="AX16" s="12">
        <v>0.45</v>
      </c>
      <c r="AY16" s="69"/>
      <c r="AZ16" s="69"/>
      <c r="BA16" s="69"/>
      <c r="BB16" s="69"/>
    </row>
    <row r="17" spans="1:54" ht="14.4">
      <c r="A17" s="19" t="s">
        <v>2143</v>
      </c>
      <c r="B17" s="309" t="s">
        <v>2179</v>
      </c>
      <c r="C17" s="42">
        <v>0.13200000000000001</v>
      </c>
      <c r="D17" s="43">
        <v>4.2000000000000003E-2</v>
      </c>
      <c r="E17" s="238">
        <v>3.5999999999999997E-2</v>
      </c>
      <c r="F17" s="268" t="s">
        <v>2248</v>
      </c>
      <c r="G17" s="241" t="s">
        <v>1964</v>
      </c>
      <c r="H17" s="230" t="s">
        <v>1955</v>
      </c>
      <c r="I17" s="242" t="s">
        <v>1954</v>
      </c>
      <c r="J17" s="195">
        <f t="shared" si="1"/>
        <v>0.13200000000000001</v>
      </c>
      <c r="K17" s="43">
        <f t="shared" si="2"/>
        <v>0.16800000000000001</v>
      </c>
      <c r="L17" s="238">
        <f t="shared" si="3"/>
        <v>0.21000000000000002</v>
      </c>
      <c r="M17" s="431" t="s">
        <v>2047</v>
      </c>
      <c r="N17" s="293" t="s">
        <v>2470</v>
      </c>
      <c r="O17" s="69"/>
      <c r="P17" s="19" t="s">
        <v>2143</v>
      </c>
      <c r="Q17" s="268" t="s">
        <v>2144</v>
      </c>
      <c r="R17" s="42" t="s">
        <v>1922</v>
      </c>
      <c r="S17" s="43" t="s">
        <v>1925</v>
      </c>
      <c r="T17" s="43"/>
      <c r="U17" s="238"/>
      <c r="V17" s="41"/>
      <c r="W17" s="268" t="s">
        <v>2145</v>
      </c>
      <c r="X17" s="42" t="s">
        <v>1928</v>
      </c>
      <c r="Y17" s="238" t="s">
        <v>1967</v>
      </c>
      <c r="Z17" s="280" t="s">
        <v>2113</v>
      </c>
      <c r="AA17" s="238" t="s">
        <v>2032</v>
      </c>
      <c r="AB17" s="348"/>
      <c r="AC17" s="353"/>
      <c r="AD17" s="263" t="s">
        <v>2146</v>
      </c>
      <c r="AE17" s="42" t="s">
        <v>1960</v>
      </c>
      <c r="AF17" s="43" t="s">
        <v>1962</v>
      </c>
      <c r="AG17" s="43" t="s">
        <v>2115</v>
      </c>
      <c r="AH17" s="231" t="s">
        <v>2032</v>
      </c>
      <c r="AI17" s="1"/>
      <c r="AJ17" s="4" t="s">
        <v>172</v>
      </c>
      <c r="AL17" s="4" t="s">
        <v>132</v>
      </c>
      <c r="AM17" s="4" t="s">
        <v>173</v>
      </c>
      <c r="AO17" s="8" t="s">
        <v>134</v>
      </c>
      <c r="AP17" s="12">
        <v>0.2</v>
      </c>
      <c r="AQ17" s="157" t="s">
        <v>135</v>
      </c>
      <c r="AR17" s="149" t="s">
        <v>2319</v>
      </c>
      <c r="AS17" s="161" t="str">
        <f t="shared" si="0"/>
        <v>東京都杉並区</v>
      </c>
      <c r="AT17" s="163">
        <v>11.4</v>
      </c>
      <c r="AU17" s="148">
        <v>11.1</v>
      </c>
      <c r="AV17" s="324">
        <v>10.9</v>
      </c>
      <c r="AW17" s="8" t="s">
        <v>2073</v>
      </c>
      <c r="AX17" s="12">
        <v>0.55000000000000004</v>
      </c>
      <c r="AY17" s="69"/>
      <c r="AZ17" s="69"/>
      <c r="BA17" s="69"/>
      <c r="BB17" s="69"/>
    </row>
    <row r="18" spans="1:54" ht="14.4">
      <c r="A18" s="19" t="s">
        <v>2073</v>
      </c>
      <c r="B18" s="309" t="s">
        <v>2180</v>
      </c>
      <c r="C18" s="42">
        <v>0.216</v>
      </c>
      <c r="D18" s="43">
        <v>7.1999999999999995E-2</v>
      </c>
      <c r="E18" s="238">
        <v>0.06</v>
      </c>
      <c r="F18" s="268" t="s">
        <v>2228</v>
      </c>
      <c r="G18" s="241" t="s">
        <v>1964</v>
      </c>
      <c r="H18" s="230" t="s">
        <v>1955</v>
      </c>
      <c r="I18" s="242" t="s">
        <v>1954</v>
      </c>
      <c r="J18" s="195">
        <f t="shared" ref="J18" si="16">C18</f>
        <v>0.216</v>
      </c>
      <c r="K18" s="43">
        <f t="shared" ref="K18" si="17">SUM(C18,E18)</f>
        <v>0.27600000000000002</v>
      </c>
      <c r="L18" s="238">
        <f t="shared" ref="L18" si="18">SUM(C18:E18)</f>
        <v>0.34799999999999998</v>
      </c>
      <c r="M18" s="431" t="s">
        <v>2047</v>
      </c>
      <c r="N18" s="293" t="s">
        <v>2468</v>
      </c>
      <c r="O18" s="69"/>
      <c r="P18" s="19" t="s">
        <v>2073</v>
      </c>
      <c r="Q18" s="268" t="s">
        <v>2070</v>
      </c>
      <c r="R18" s="42" t="s">
        <v>1922</v>
      </c>
      <c r="S18" s="43" t="s">
        <v>1925</v>
      </c>
      <c r="T18" s="43"/>
      <c r="U18" s="238"/>
      <c r="V18" s="41"/>
      <c r="W18" s="268" t="s">
        <v>2071</v>
      </c>
      <c r="X18" s="42" t="s">
        <v>1927</v>
      </c>
      <c r="Y18" s="238" t="s">
        <v>1931</v>
      </c>
      <c r="Z18" s="280" t="s">
        <v>2113</v>
      </c>
      <c r="AA18" s="238" t="s">
        <v>2032</v>
      </c>
      <c r="AB18" s="348"/>
      <c r="AC18" s="353"/>
      <c r="AD18" s="263" t="s">
        <v>2072</v>
      </c>
      <c r="AE18" s="42" t="s">
        <v>1960</v>
      </c>
      <c r="AF18" s="43" t="s">
        <v>1962</v>
      </c>
      <c r="AG18" s="43" t="s">
        <v>2115</v>
      </c>
      <c r="AH18" s="231" t="s">
        <v>2032</v>
      </c>
      <c r="AI18" s="1"/>
      <c r="AJ18" s="4" t="s">
        <v>174</v>
      </c>
      <c r="AL18" s="4" t="s">
        <v>132</v>
      </c>
      <c r="AM18" s="4" t="s">
        <v>175</v>
      </c>
      <c r="AO18" s="8" t="s">
        <v>134</v>
      </c>
      <c r="AP18" s="12">
        <v>0.2</v>
      </c>
      <c r="AQ18" s="157" t="s">
        <v>135</v>
      </c>
      <c r="AR18" s="149" t="s">
        <v>2320</v>
      </c>
      <c r="AS18" s="161" t="str">
        <f t="shared" si="0"/>
        <v>東京都豊島区</v>
      </c>
      <c r="AT18" s="163">
        <v>11.4</v>
      </c>
      <c r="AU18" s="148">
        <v>11.1</v>
      </c>
      <c r="AV18" s="324">
        <v>10.9</v>
      </c>
      <c r="AW18" s="8" t="s">
        <v>2074</v>
      </c>
      <c r="AX18" s="12">
        <v>0.55000000000000004</v>
      </c>
      <c r="AY18" s="69"/>
      <c r="AZ18" s="69"/>
      <c r="BA18" s="69"/>
      <c r="BB18" s="69"/>
    </row>
    <row r="19" spans="1:54" ht="14.4">
      <c r="A19" s="19" t="s">
        <v>2074</v>
      </c>
      <c r="B19" s="309" t="s">
        <v>2181</v>
      </c>
      <c r="C19" s="42">
        <v>0.216</v>
      </c>
      <c r="D19" s="43">
        <v>7.1999999999999995E-2</v>
      </c>
      <c r="E19" s="238">
        <v>0.06</v>
      </c>
      <c r="F19" s="268" t="s">
        <v>2229</v>
      </c>
      <c r="G19" s="241" t="s">
        <v>1964</v>
      </c>
      <c r="H19" s="230" t="s">
        <v>1955</v>
      </c>
      <c r="I19" s="242" t="s">
        <v>1954</v>
      </c>
      <c r="J19" s="195">
        <f t="shared" si="1"/>
        <v>0.216</v>
      </c>
      <c r="K19" s="43">
        <f t="shared" si="2"/>
        <v>0.27600000000000002</v>
      </c>
      <c r="L19" s="238">
        <f t="shared" si="3"/>
        <v>0.34799999999999998</v>
      </c>
      <c r="M19" s="431" t="s">
        <v>2047</v>
      </c>
      <c r="N19" s="293" t="s">
        <v>2469</v>
      </c>
      <c r="O19" s="69"/>
      <c r="P19" s="19" t="s">
        <v>2074</v>
      </c>
      <c r="Q19" s="268" t="s">
        <v>1985</v>
      </c>
      <c r="R19" s="42" t="s">
        <v>1922</v>
      </c>
      <c r="S19" s="43" t="s">
        <v>1925</v>
      </c>
      <c r="T19" s="43"/>
      <c r="U19" s="238"/>
      <c r="V19" s="41"/>
      <c r="W19" s="268" t="s">
        <v>2000</v>
      </c>
      <c r="X19" s="42" t="s">
        <v>1927</v>
      </c>
      <c r="Y19" s="238" t="s">
        <v>1931</v>
      </c>
      <c r="Z19" s="280" t="s">
        <v>2113</v>
      </c>
      <c r="AA19" s="238" t="s">
        <v>2032</v>
      </c>
      <c r="AB19" s="348"/>
      <c r="AC19" s="353"/>
      <c r="AD19" s="263" t="s">
        <v>2021</v>
      </c>
      <c r="AE19" s="42" t="s">
        <v>1960</v>
      </c>
      <c r="AF19" s="43" t="s">
        <v>1962</v>
      </c>
      <c r="AG19" s="43" t="s">
        <v>2115</v>
      </c>
      <c r="AH19" s="231" t="s">
        <v>2032</v>
      </c>
      <c r="AI19" s="1"/>
      <c r="AJ19" s="4" t="s">
        <v>176</v>
      </c>
      <c r="AL19" s="4" t="s">
        <v>132</v>
      </c>
      <c r="AM19" s="4" t="s">
        <v>177</v>
      </c>
      <c r="AO19" s="8" t="s">
        <v>134</v>
      </c>
      <c r="AP19" s="12">
        <v>0.2</v>
      </c>
      <c r="AQ19" s="157" t="s">
        <v>135</v>
      </c>
      <c r="AR19" s="149" t="s">
        <v>2321</v>
      </c>
      <c r="AS19" s="161" t="str">
        <f t="shared" si="0"/>
        <v>東京都北区</v>
      </c>
      <c r="AT19" s="163">
        <v>11.4</v>
      </c>
      <c r="AU19" s="148">
        <v>11.1</v>
      </c>
      <c r="AV19" s="324">
        <v>10.9</v>
      </c>
      <c r="AW19" s="8" t="s">
        <v>2124</v>
      </c>
      <c r="AX19" s="12">
        <v>0.55000000000000004</v>
      </c>
      <c r="AY19" s="69"/>
      <c r="AZ19" s="69"/>
      <c r="BA19" s="69"/>
      <c r="BB19" s="69"/>
    </row>
    <row r="20" spans="1:54" ht="14.4">
      <c r="A20" s="19" t="s">
        <v>2078</v>
      </c>
      <c r="B20" s="309" t="s">
        <v>2182</v>
      </c>
      <c r="C20" s="42">
        <v>0.13800000000000001</v>
      </c>
      <c r="D20" s="43">
        <v>5.3999999999999999E-2</v>
      </c>
      <c r="E20" s="238">
        <v>4.8000000000000001E-2</v>
      </c>
      <c r="F20" s="268" t="s">
        <v>2230</v>
      </c>
      <c r="G20" s="241" t="s">
        <v>1964</v>
      </c>
      <c r="H20" s="230" t="s">
        <v>1955</v>
      </c>
      <c r="I20" s="242" t="s">
        <v>1954</v>
      </c>
      <c r="J20" s="195">
        <f>C20</f>
        <v>0.13800000000000001</v>
      </c>
      <c r="K20" s="43">
        <f>SUM(C20,E20)</f>
        <v>0.186</v>
      </c>
      <c r="L20" s="238">
        <f>SUM(C20:E20)</f>
        <v>0.24</v>
      </c>
      <c r="M20" s="431" t="s">
        <v>2047</v>
      </c>
      <c r="N20" s="293" t="s">
        <v>2468</v>
      </c>
      <c r="O20" s="69"/>
      <c r="P20" s="19" t="s">
        <v>2078</v>
      </c>
      <c r="Q20" s="268" t="s">
        <v>2075</v>
      </c>
      <c r="R20" s="42" t="s">
        <v>1922</v>
      </c>
      <c r="S20" s="43" t="s">
        <v>1925</v>
      </c>
      <c r="T20" s="43"/>
      <c r="U20" s="238"/>
      <c r="V20" s="41"/>
      <c r="W20" s="268" t="s">
        <v>2076</v>
      </c>
      <c r="X20" s="42" t="s">
        <v>1928</v>
      </c>
      <c r="Y20" s="238" t="s">
        <v>1965</v>
      </c>
      <c r="Z20" s="43" t="s">
        <v>1927</v>
      </c>
      <c r="AA20" s="43" t="s">
        <v>1931</v>
      </c>
      <c r="AB20" s="347" t="s">
        <v>2113</v>
      </c>
      <c r="AC20" s="41" t="s">
        <v>2032</v>
      </c>
      <c r="AD20" s="263" t="s">
        <v>2077</v>
      </c>
      <c r="AE20" s="42" t="s">
        <v>1960</v>
      </c>
      <c r="AF20" s="43" t="s">
        <v>1962</v>
      </c>
      <c r="AG20" s="43" t="s">
        <v>2117</v>
      </c>
      <c r="AH20" s="231" t="s">
        <v>2032</v>
      </c>
      <c r="AI20" s="1"/>
      <c r="AJ20" s="4" t="s">
        <v>178</v>
      </c>
      <c r="AL20" s="4" t="s">
        <v>132</v>
      </c>
      <c r="AM20" s="4" t="s">
        <v>179</v>
      </c>
      <c r="AO20" s="8" t="s">
        <v>134</v>
      </c>
      <c r="AP20" s="12">
        <v>0.2</v>
      </c>
      <c r="AQ20" s="157" t="s">
        <v>135</v>
      </c>
      <c r="AR20" s="149" t="s">
        <v>2322</v>
      </c>
      <c r="AS20" s="161" t="str">
        <f t="shared" si="0"/>
        <v>東京都荒川区</v>
      </c>
      <c r="AT20" s="163">
        <v>11.4</v>
      </c>
      <c r="AU20" s="148">
        <v>11.1</v>
      </c>
      <c r="AV20" s="324">
        <v>10.9</v>
      </c>
      <c r="AW20" s="8" t="s">
        <v>2125</v>
      </c>
      <c r="AX20" s="12">
        <v>0.55000000000000004</v>
      </c>
      <c r="AY20" s="69"/>
      <c r="AZ20" s="69"/>
      <c r="BA20" s="69"/>
      <c r="BB20" s="69"/>
    </row>
    <row r="21" spans="1:54" ht="14.4">
      <c r="A21" s="19" t="s">
        <v>2147</v>
      </c>
      <c r="B21" s="309" t="s">
        <v>2183</v>
      </c>
      <c r="C21" s="42">
        <v>0.13800000000000001</v>
      </c>
      <c r="D21" s="43">
        <v>5.3999999999999999E-2</v>
      </c>
      <c r="E21" s="238">
        <v>4.8000000000000001E-2</v>
      </c>
      <c r="F21" s="268" t="s">
        <v>2249</v>
      </c>
      <c r="G21" s="241" t="s">
        <v>1964</v>
      </c>
      <c r="H21" s="230" t="s">
        <v>1955</v>
      </c>
      <c r="I21" s="242" t="s">
        <v>1954</v>
      </c>
      <c r="J21" s="195">
        <f t="shared" si="1"/>
        <v>0.13800000000000001</v>
      </c>
      <c r="K21" s="43">
        <f t="shared" si="2"/>
        <v>0.186</v>
      </c>
      <c r="L21" s="238">
        <f t="shared" si="3"/>
        <v>0.24</v>
      </c>
      <c r="M21" s="431" t="s">
        <v>2047</v>
      </c>
      <c r="N21" s="293" t="s">
        <v>2471</v>
      </c>
      <c r="O21" s="69"/>
      <c r="P21" s="19" t="s">
        <v>2147</v>
      </c>
      <c r="Q21" s="268" t="s">
        <v>2148</v>
      </c>
      <c r="R21" s="42" t="s">
        <v>1922</v>
      </c>
      <c r="S21" s="43" t="s">
        <v>1925</v>
      </c>
      <c r="T21" s="43"/>
      <c r="U21" s="238"/>
      <c r="V21" s="41"/>
      <c r="W21" s="268" t="s">
        <v>2149</v>
      </c>
      <c r="X21" s="42" t="s">
        <v>1928</v>
      </c>
      <c r="Y21" s="238" t="s">
        <v>1965</v>
      </c>
      <c r="Z21" s="43" t="s">
        <v>1927</v>
      </c>
      <c r="AA21" s="43" t="s">
        <v>1931</v>
      </c>
      <c r="AB21" s="280" t="s">
        <v>2113</v>
      </c>
      <c r="AC21" s="231" t="s">
        <v>2032</v>
      </c>
      <c r="AD21" s="263" t="s">
        <v>2150</v>
      </c>
      <c r="AE21" s="42" t="s">
        <v>1960</v>
      </c>
      <c r="AF21" s="43" t="s">
        <v>1962</v>
      </c>
      <c r="AG21" s="43" t="s">
        <v>2117</v>
      </c>
      <c r="AH21" s="231" t="s">
        <v>2032</v>
      </c>
      <c r="AI21" s="1"/>
      <c r="AJ21" s="4" t="s">
        <v>180</v>
      </c>
      <c r="AL21" s="4" t="s">
        <v>132</v>
      </c>
      <c r="AM21" s="4" t="s">
        <v>181</v>
      </c>
      <c r="AO21" s="8" t="s">
        <v>134</v>
      </c>
      <c r="AP21" s="12">
        <v>0.2</v>
      </c>
      <c r="AQ21" s="157" t="s">
        <v>135</v>
      </c>
      <c r="AR21" s="149" t="s">
        <v>2323</v>
      </c>
      <c r="AS21" s="161" t="str">
        <f t="shared" si="0"/>
        <v>東京都板橋区</v>
      </c>
      <c r="AT21" s="163">
        <v>11.4</v>
      </c>
      <c r="AU21" s="148">
        <v>11.1</v>
      </c>
      <c r="AV21" s="324">
        <v>10.9</v>
      </c>
      <c r="AW21" s="8" t="s">
        <v>2079</v>
      </c>
      <c r="AX21" s="12">
        <v>0.55000000000000004</v>
      </c>
      <c r="AY21" s="69"/>
      <c r="AZ21" s="69"/>
      <c r="BA21" s="69"/>
      <c r="BB21" s="69"/>
    </row>
    <row r="22" spans="1:54" ht="14.4">
      <c r="A22" s="19" t="s">
        <v>2079</v>
      </c>
      <c r="B22" s="309" t="s">
        <v>2184</v>
      </c>
      <c r="C22" s="42">
        <v>0.13800000000000001</v>
      </c>
      <c r="D22" s="43">
        <v>5.3999999999999999E-2</v>
      </c>
      <c r="E22" s="238">
        <v>4.8000000000000001E-2</v>
      </c>
      <c r="F22" s="268" t="s">
        <v>2231</v>
      </c>
      <c r="G22" s="241" t="s">
        <v>1964</v>
      </c>
      <c r="H22" s="230" t="s">
        <v>1955</v>
      </c>
      <c r="I22" s="242" t="s">
        <v>1954</v>
      </c>
      <c r="J22" s="195">
        <f t="shared" ref="J22" si="19">C22</f>
        <v>0.13800000000000001</v>
      </c>
      <c r="K22" s="43">
        <f t="shared" ref="K22" si="20">SUM(C22,E22)</f>
        <v>0.186</v>
      </c>
      <c r="L22" s="238">
        <f t="shared" ref="L22" si="21">SUM(C22:E22)</f>
        <v>0.24</v>
      </c>
      <c r="M22" s="431" t="s">
        <v>2047</v>
      </c>
      <c r="N22" s="293" t="s">
        <v>2469</v>
      </c>
      <c r="O22" s="69"/>
      <c r="P22" s="19" t="s">
        <v>2079</v>
      </c>
      <c r="Q22" s="268" t="s">
        <v>1986</v>
      </c>
      <c r="R22" s="42" t="s">
        <v>1922</v>
      </c>
      <c r="S22" s="43" t="s">
        <v>1925</v>
      </c>
      <c r="T22" s="43"/>
      <c r="U22" s="238"/>
      <c r="V22" s="41"/>
      <c r="W22" s="268" t="s">
        <v>2001</v>
      </c>
      <c r="X22" s="42" t="s">
        <v>1928</v>
      </c>
      <c r="Y22" s="238" t="s">
        <v>1965</v>
      </c>
      <c r="Z22" s="43" t="s">
        <v>1927</v>
      </c>
      <c r="AA22" s="43" t="s">
        <v>1931</v>
      </c>
      <c r="AB22" s="280" t="s">
        <v>2113</v>
      </c>
      <c r="AC22" s="231" t="s">
        <v>2032</v>
      </c>
      <c r="AD22" s="263" t="s">
        <v>2022</v>
      </c>
      <c r="AE22" s="42" t="s">
        <v>1960</v>
      </c>
      <c r="AF22" s="43" t="s">
        <v>1962</v>
      </c>
      <c r="AG22" s="43" t="s">
        <v>2117</v>
      </c>
      <c r="AH22" s="231" t="s">
        <v>2032</v>
      </c>
      <c r="AI22" s="1"/>
      <c r="AJ22" s="4" t="s">
        <v>183</v>
      </c>
      <c r="AL22" s="4" t="s">
        <v>132</v>
      </c>
      <c r="AM22" s="4" t="s">
        <v>184</v>
      </c>
      <c r="AO22" s="8" t="s">
        <v>134</v>
      </c>
      <c r="AP22" s="12">
        <v>0.2</v>
      </c>
      <c r="AQ22" s="157" t="s">
        <v>135</v>
      </c>
      <c r="AR22" s="149" t="s">
        <v>2324</v>
      </c>
      <c r="AS22" s="161" t="str">
        <f t="shared" si="0"/>
        <v>東京都練馬区</v>
      </c>
      <c r="AT22" s="163">
        <v>11.4</v>
      </c>
      <c r="AU22" s="148">
        <v>11.1</v>
      </c>
      <c r="AV22" s="324">
        <v>10.9</v>
      </c>
      <c r="AW22" s="8" t="s">
        <v>2475</v>
      </c>
      <c r="AX22" s="12">
        <v>0.55000000000000004</v>
      </c>
      <c r="AY22" s="69"/>
      <c r="AZ22" s="69"/>
      <c r="BA22" s="69"/>
      <c r="BB22" s="69"/>
    </row>
    <row r="23" spans="1:54" ht="24">
      <c r="A23" s="19" t="s">
        <v>2126</v>
      </c>
      <c r="B23" s="309" t="s">
        <v>2185</v>
      </c>
      <c r="C23" s="42">
        <v>0.13800000000000001</v>
      </c>
      <c r="D23" s="43">
        <v>5.3999999999999999E-2</v>
      </c>
      <c r="E23" s="238">
        <v>4.8000000000000001E-2</v>
      </c>
      <c r="F23" s="268" t="s">
        <v>2250</v>
      </c>
      <c r="G23" s="241" t="s">
        <v>1964</v>
      </c>
      <c r="H23" s="230" t="s">
        <v>1955</v>
      </c>
      <c r="I23" s="242" t="s">
        <v>1954</v>
      </c>
      <c r="J23" s="195">
        <f t="shared" si="1"/>
        <v>0.13800000000000001</v>
      </c>
      <c r="K23" s="43">
        <f t="shared" si="2"/>
        <v>0.186</v>
      </c>
      <c r="L23" s="238">
        <f t="shared" si="3"/>
        <v>0.24</v>
      </c>
      <c r="M23" s="431" t="s">
        <v>2047</v>
      </c>
      <c r="N23" s="293" t="s">
        <v>2472</v>
      </c>
      <c r="O23" s="69"/>
      <c r="P23" s="19" t="s">
        <v>2126</v>
      </c>
      <c r="Q23" s="268" t="s">
        <v>2155</v>
      </c>
      <c r="R23" s="42" t="s">
        <v>1922</v>
      </c>
      <c r="S23" s="43" t="s">
        <v>1925</v>
      </c>
      <c r="T23" s="43"/>
      <c r="U23" s="238"/>
      <c r="V23" s="41"/>
      <c r="W23" s="268" t="s">
        <v>2156</v>
      </c>
      <c r="X23" s="42" t="s">
        <v>1928</v>
      </c>
      <c r="Y23" s="238" t="s">
        <v>1965</v>
      </c>
      <c r="Z23" s="43" t="s">
        <v>1927</v>
      </c>
      <c r="AA23" s="43" t="s">
        <v>1931</v>
      </c>
      <c r="AB23" s="280" t="s">
        <v>2113</v>
      </c>
      <c r="AC23" s="231" t="s">
        <v>2032</v>
      </c>
      <c r="AD23" s="263" t="s">
        <v>2157</v>
      </c>
      <c r="AE23" s="42" t="s">
        <v>1960</v>
      </c>
      <c r="AF23" s="43" t="s">
        <v>1962</v>
      </c>
      <c r="AG23" s="43" t="s">
        <v>2117</v>
      </c>
      <c r="AH23" s="231" t="s">
        <v>2032</v>
      </c>
      <c r="AI23" s="1"/>
      <c r="AJ23" s="4" t="s">
        <v>185</v>
      </c>
      <c r="AL23" s="4" t="s">
        <v>132</v>
      </c>
      <c r="AM23" s="4" t="s">
        <v>186</v>
      </c>
      <c r="AO23" s="8" t="s">
        <v>134</v>
      </c>
      <c r="AP23" s="12">
        <v>0.2</v>
      </c>
      <c r="AQ23" s="157" t="s">
        <v>135</v>
      </c>
      <c r="AR23" s="149" t="s">
        <v>2325</v>
      </c>
      <c r="AS23" s="161" t="str">
        <f t="shared" si="0"/>
        <v>東京都足立区</v>
      </c>
      <c r="AT23" s="163">
        <v>11.4</v>
      </c>
      <c r="AU23" s="148">
        <v>11.1</v>
      </c>
      <c r="AV23" s="324">
        <v>10.9</v>
      </c>
      <c r="AW23" s="19" t="s">
        <v>1916</v>
      </c>
      <c r="AX23" s="12">
        <v>0.55000000000000004</v>
      </c>
      <c r="AY23" s="69"/>
      <c r="AZ23" s="69"/>
      <c r="BA23" s="69"/>
      <c r="BB23" s="69"/>
    </row>
    <row r="24" spans="1:54" ht="14.4">
      <c r="A24" s="19" t="s">
        <v>1916</v>
      </c>
      <c r="B24" s="309" t="s">
        <v>2186</v>
      </c>
      <c r="C24" s="42">
        <v>0.114</v>
      </c>
      <c r="D24" s="43">
        <v>3.5999999999999997E-2</v>
      </c>
      <c r="E24" s="238">
        <v>0.03</v>
      </c>
      <c r="F24" s="268" t="s">
        <v>2232</v>
      </c>
      <c r="G24" s="241" t="s">
        <v>1964</v>
      </c>
      <c r="H24" s="230" t="s">
        <v>1955</v>
      </c>
      <c r="I24" s="242" t="s">
        <v>1954</v>
      </c>
      <c r="J24" s="195">
        <f t="shared" ref="J24" si="22">C24</f>
        <v>0.114</v>
      </c>
      <c r="K24" s="43">
        <f t="shared" ref="K24" si="23">SUM(C24,E24)</f>
        <v>0.14400000000000002</v>
      </c>
      <c r="L24" s="238">
        <f t="shared" ref="L24" si="24">SUM(C24:E24)</f>
        <v>0.18</v>
      </c>
      <c r="M24" s="431" t="s">
        <v>2047</v>
      </c>
      <c r="N24" s="293" t="s">
        <v>2468</v>
      </c>
      <c r="O24" s="69"/>
      <c r="P24" s="19" t="s">
        <v>1916</v>
      </c>
      <c r="Q24" s="268" t="s">
        <v>1977</v>
      </c>
      <c r="R24" s="42" t="s">
        <v>1922</v>
      </c>
      <c r="S24" s="43" t="s">
        <v>1925</v>
      </c>
      <c r="T24" s="43"/>
      <c r="U24" s="238"/>
      <c r="V24" s="41"/>
      <c r="W24" s="268" t="s">
        <v>2002</v>
      </c>
      <c r="X24" s="42" t="s">
        <v>1928</v>
      </c>
      <c r="Y24" s="238" t="s">
        <v>1965</v>
      </c>
      <c r="Z24" s="43" t="s">
        <v>1927</v>
      </c>
      <c r="AA24" s="43" t="s">
        <v>1931</v>
      </c>
      <c r="AB24" s="280" t="s">
        <v>2113</v>
      </c>
      <c r="AC24" s="231" t="s">
        <v>2032</v>
      </c>
      <c r="AD24" s="263" t="s">
        <v>2023</v>
      </c>
      <c r="AE24" s="42" t="s">
        <v>1960</v>
      </c>
      <c r="AF24" s="43" t="s">
        <v>1962</v>
      </c>
      <c r="AG24" s="43" t="s">
        <v>2115</v>
      </c>
      <c r="AH24" s="231" t="s">
        <v>2032</v>
      </c>
      <c r="AI24" s="1"/>
      <c r="AJ24" s="4" t="s">
        <v>187</v>
      </c>
      <c r="AL24" s="4" t="s">
        <v>132</v>
      </c>
      <c r="AM24" s="4" t="s">
        <v>188</v>
      </c>
      <c r="AO24" s="8" t="s">
        <v>134</v>
      </c>
      <c r="AP24" s="12">
        <v>0.2</v>
      </c>
      <c r="AQ24" s="157" t="s">
        <v>135</v>
      </c>
      <c r="AR24" s="149" t="s">
        <v>2326</v>
      </c>
      <c r="AS24" s="161" t="str">
        <f t="shared" si="0"/>
        <v>東京都葛飾区</v>
      </c>
      <c r="AT24" s="163">
        <v>11.4</v>
      </c>
      <c r="AU24" s="148">
        <v>11.1</v>
      </c>
      <c r="AV24" s="324">
        <v>10.9</v>
      </c>
      <c r="AW24" s="19" t="s">
        <v>2151</v>
      </c>
      <c r="AX24" s="12">
        <v>0.55000000000000004</v>
      </c>
      <c r="AY24" s="69"/>
      <c r="AZ24" s="69"/>
      <c r="BA24" s="69"/>
      <c r="BB24" s="69"/>
    </row>
    <row r="25" spans="1:54" ht="15" thickBot="1">
      <c r="A25" s="19" t="s">
        <v>2151</v>
      </c>
      <c r="B25" s="309" t="s">
        <v>2187</v>
      </c>
      <c r="C25" s="42">
        <v>0.114</v>
      </c>
      <c r="D25" s="43">
        <v>3.5999999999999997E-2</v>
      </c>
      <c r="E25" s="238">
        <v>0.03</v>
      </c>
      <c r="F25" s="268" t="s">
        <v>2251</v>
      </c>
      <c r="G25" s="241" t="s">
        <v>1964</v>
      </c>
      <c r="H25" s="230" t="s">
        <v>1955</v>
      </c>
      <c r="I25" s="242" t="s">
        <v>1954</v>
      </c>
      <c r="J25" s="195">
        <f t="shared" si="1"/>
        <v>0.114</v>
      </c>
      <c r="K25" s="43">
        <f t="shared" si="2"/>
        <v>0.14400000000000002</v>
      </c>
      <c r="L25" s="238">
        <f t="shared" si="3"/>
        <v>0.18</v>
      </c>
      <c r="M25" s="431" t="s">
        <v>2047</v>
      </c>
      <c r="N25" s="293" t="s">
        <v>2470</v>
      </c>
      <c r="O25" s="69"/>
      <c r="P25" s="19" t="s">
        <v>2151</v>
      </c>
      <c r="Q25" s="268" t="s">
        <v>2152</v>
      </c>
      <c r="R25" s="42" t="s">
        <v>1922</v>
      </c>
      <c r="S25" s="43" t="s">
        <v>1925</v>
      </c>
      <c r="T25" s="43"/>
      <c r="U25" s="238"/>
      <c r="V25" s="41"/>
      <c r="W25" s="268" t="s">
        <v>2153</v>
      </c>
      <c r="X25" s="42" t="s">
        <v>1928</v>
      </c>
      <c r="Y25" s="238" t="s">
        <v>1965</v>
      </c>
      <c r="Z25" s="43" t="s">
        <v>1927</v>
      </c>
      <c r="AA25" s="43" t="s">
        <v>1931</v>
      </c>
      <c r="AB25" s="280" t="s">
        <v>2113</v>
      </c>
      <c r="AC25" s="231" t="s">
        <v>2032</v>
      </c>
      <c r="AD25" s="263" t="s">
        <v>2154</v>
      </c>
      <c r="AE25" s="42" t="s">
        <v>1960</v>
      </c>
      <c r="AF25" s="43" t="s">
        <v>1962</v>
      </c>
      <c r="AG25" s="43" t="s">
        <v>2115</v>
      </c>
      <c r="AH25" s="231" t="s">
        <v>2032</v>
      </c>
      <c r="AI25" s="1"/>
      <c r="AJ25" s="4" t="s">
        <v>189</v>
      </c>
      <c r="AL25" s="4" t="s">
        <v>132</v>
      </c>
      <c r="AM25" s="4" t="s">
        <v>190</v>
      </c>
      <c r="AO25" s="9" t="s">
        <v>134</v>
      </c>
      <c r="AP25" s="153">
        <v>0.2</v>
      </c>
      <c r="AQ25" s="158" t="s">
        <v>135</v>
      </c>
      <c r="AR25" s="152" t="s">
        <v>2327</v>
      </c>
      <c r="AS25" s="178" t="str">
        <f t="shared" si="0"/>
        <v>東京都江戸川区</v>
      </c>
      <c r="AT25" s="179">
        <v>11.4</v>
      </c>
      <c r="AU25" s="180">
        <v>11.1</v>
      </c>
      <c r="AV25" s="325">
        <v>10.9</v>
      </c>
      <c r="AW25" s="8" t="s">
        <v>2127</v>
      </c>
      <c r="AX25" s="12">
        <v>0.45</v>
      </c>
      <c r="AY25" s="69"/>
      <c r="AZ25" s="69"/>
      <c r="BA25" s="69"/>
      <c r="BB25" s="69"/>
    </row>
    <row r="26" spans="1:54" ht="14.4">
      <c r="A26" s="19" t="s">
        <v>2083</v>
      </c>
      <c r="B26" s="309" t="s">
        <v>2188</v>
      </c>
      <c r="C26" s="42">
        <v>0.15</v>
      </c>
      <c r="D26" s="43">
        <v>6.6000000000000003E-2</v>
      </c>
      <c r="E26" s="238">
        <v>5.3999999999999999E-2</v>
      </c>
      <c r="F26" s="268" t="s">
        <v>2233</v>
      </c>
      <c r="G26" s="241" t="s">
        <v>1964</v>
      </c>
      <c r="H26" s="230" t="s">
        <v>1955</v>
      </c>
      <c r="I26" s="242" t="s">
        <v>1954</v>
      </c>
      <c r="J26" s="195">
        <f t="shared" si="1"/>
        <v>0.15</v>
      </c>
      <c r="K26" s="43">
        <f t="shared" si="2"/>
        <v>0.20399999999999999</v>
      </c>
      <c r="L26" s="238">
        <f t="shared" si="3"/>
        <v>0.27</v>
      </c>
      <c r="M26" s="431" t="s">
        <v>2047</v>
      </c>
      <c r="N26" s="293" t="s">
        <v>2468</v>
      </c>
      <c r="O26" s="69"/>
      <c r="P26" s="19" t="s">
        <v>2083</v>
      </c>
      <c r="Q26" s="268" t="s">
        <v>2080</v>
      </c>
      <c r="R26" s="42" t="s">
        <v>1922</v>
      </c>
      <c r="S26" s="43" t="s">
        <v>1925</v>
      </c>
      <c r="T26" s="43"/>
      <c r="U26" s="238"/>
      <c r="V26" s="41"/>
      <c r="W26" s="268" t="s">
        <v>2081</v>
      </c>
      <c r="X26" s="42" t="s">
        <v>1928</v>
      </c>
      <c r="Y26" s="238" t="s">
        <v>1965</v>
      </c>
      <c r="Z26" s="43" t="s">
        <v>2113</v>
      </c>
      <c r="AA26" s="43" t="s">
        <v>2032</v>
      </c>
      <c r="AB26" s="280"/>
      <c r="AC26" s="231"/>
      <c r="AD26" s="263" t="s">
        <v>2082</v>
      </c>
      <c r="AE26" s="42" t="s">
        <v>1960</v>
      </c>
      <c r="AF26" s="43" t="s">
        <v>1962</v>
      </c>
      <c r="AG26" s="43" t="s">
        <v>2115</v>
      </c>
      <c r="AH26" s="231" t="s">
        <v>2032</v>
      </c>
      <c r="AI26" s="1"/>
      <c r="AJ26" s="4" t="s">
        <v>193</v>
      </c>
      <c r="AL26" s="4" t="s">
        <v>132</v>
      </c>
      <c r="AM26" s="4" t="s">
        <v>194</v>
      </c>
      <c r="AO26" s="144" t="s">
        <v>191</v>
      </c>
      <c r="AP26" s="167">
        <v>0.16</v>
      </c>
      <c r="AQ26" s="165" t="s">
        <v>135</v>
      </c>
      <c r="AR26" s="150" t="s">
        <v>192</v>
      </c>
      <c r="AS26" s="174" t="str">
        <f t="shared" si="0"/>
        <v>東京都調布市</v>
      </c>
      <c r="AT26" s="182">
        <v>11.12</v>
      </c>
      <c r="AU26" s="171">
        <v>10.88</v>
      </c>
      <c r="AV26" s="218">
        <v>10.72</v>
      </c>
      <c r="AW26" s="8" t="s">
        <v>2128</v>
      </c>
      <c r="AX26" s="12">
        <v>0.45</v>
      </c>
      <c r="AY26" s="69"/>
      <c r="AZ26" s="69"/>
      <c r="BA26" s="69"/>
      <c r="BB26" s="69"/>
    </row>
    <row r="27" spans="1:54" ht="14.4">
      <c r="A27" s="19" t="s">
        <v>2128</v>
      </c>
      <c r="B27" s="309" t="s">
        <v>2189</v>
      </c>
      <c r="C27" s="42">
        <v>0.15</v>
      </c>
      <c r="D27" s="43">
        <v>6.6000000000000003E-2</v>
      </c>
      <c r="E27" s="238">
        <v>5.3999999999999999E-2</v>
      </c>
      <c r="F27" s="268" t="s">
        <v>2252</v>
      </c>
      <c r="G27" s="241" t="s">
        <v>1964</v>
      </c>
      <c r="H27" s="230" t="s">
        <v>1955</v>
      </c>
      <c r="I27" s="242" t="s">
        <v>1954</v>
      </c>
      <c r="J27" s="195">
        <f t="shared" ref="J27:J28" si="25">C27</f>
        <v>0.15</v>
      </c>
      <c r="K27" s="43">
        <f t="shared" ref="K27:K28" si="26">SUM(C27,E27)</f>
        <v>0.20399999999999999</v>
      </c>
      <c r="L27" s="238">
        <f t="shared" ref="L27:L28" si="27">SUM(C27:E27)</f>
        <v>0.27</v>
      </c>
      <c r="M27" s="431" t="s">
        <v>2047</v>
      </c>
      <c r="N27" s="293" t="s">
        <v>2470</v>
      </c>
      <c r="O27" s="69"/>
      <c r="P27" s="19" t="s">
        <v>2128</v>
      </c>
      <c r="Q27" s="268" t="s">
        <v>2158</v>
      </c>
      <c r="R27" s="42" t="s">
        <v>1922</v>
      </c>
      <c r="S27" s="43" t="s">
        <v>1925</v>
      </c>
      <c r="T27" s="43"/>
      <c r="U27" s="238"/>
      <c r="V27" s="41"/>
      <c r="W27" s="268" t="s">
        <v>2159</v>
      </c>
      <c r="X27" s="42" t="s">
        <v>1928</v>
      </c>
      <c r="Y27" s="238" t="s">
        <v>1965</v>
      </c>
      <c r="Z27" s="43" t="s">
        <v>2113</v>
      </c>
      <c r="AA27" s="43" t="s">
        <v>2032</v>
      </c>
      <c r="AB27" s="280"/>
      <c r="AC27" s="231"/>
      <c r="AD27" s="263" t="s">
        <v>2160</v>
      </c>
      <c r="AE27" s="42" t="s">
        <v>1960</v>
      </c>
      <c r="AF27" s="43" t="s">
        <v>1962</v>
      </c>
      <c r="AG27" s="43" t="s">
        <v>2115</v>
      </c>
      <c r="AH27" s="231" t="s">
        <v>2032</v>
      </c>
      <c r="AI27" s="1"/>
      <c r="AJ27" s="4" t="s">
        <v>195</v>
      </c>
      <c r="AL27" s="4" t="s">
        <v>132</v>
      </c>
      <c r="AM27" s="4" t="s">
        <v>196</v>
      </c>
      <c r="AO27" s="8" t="s">
        <v>191</v>
      </c>
      <c r="AP27" s="12">
        <v>0.16</v>
      </c>
      <c r="AQ27" s="157" t="s">
        <v>135</v>
      </c>
      <c r="AR27" s="149" t="s">
        <v>2328</v>
      </c>
      <c r="AS27" s="172" t="str">
        <f t="shared" si="0"/>
        <v>東京都町田市</v>
      </c>
      <c r="AT27" s="147">
        <v>11.12</v>
      </c>
      <c r="AU27" s="149">
        <v>10.88</v>
      </c>
      <c r="AV27" s="174">
        <v>10.72</v>
      </c>
      <c r="AW27" s="8" t="s">
        <v>2129</v>
      </c>
      <c r="AX27" s="12">
        <v>0.45</v>
      </c>
      <c r="AY27" s="69"/>
      <c r="AZ27" s="69"/>
      <c r="BA27" s="69"/>
      <c r="BB27" s="69"/>
    </row>
    <row r="28" spans="1:54" ht="14.4">
      <c r="A28" s="19" t="s">
        <v>2084</v>
      </c>
      <c r="B28" s="309" t="s">
        <v>2190</v>
      </c>
      <c r="C28" s="42">
        <v>0.15</v>
      </c>
      <c r="D28" s="43">
        <v>6.6000000000000003E-2</v>
      </c>
      <c r="E28" s="238">
        <v>5.3999999999999999E-2</v>
      </c>
      <c r="F28" s="268" t="s">
        <v>2234</v>
      </c>
      <c r="G28" s="241" t="s">
        <v>1964</v>
      </c>
      <c r="H28" s="230" t="s">
        <v>1955</v>
      </c>
      <c r="I28" s="242" t="s">
        <v>1954</v>
      </c>
      <c r="J28" s="195">
        <f t="shared" si="25"/>
        <v>0.15</v>
      </c>
      <c r="K28" s="43">
        <f t="shared" si="26"/>
        <v>0.20399999999999999</v>
      </c>
      <c r="L28" s="238">
        <f t="shared" si="27"/>
        <v>0.27</v>
      </c>
      <c r="M28" s="431" t="s">
        <v>2047</v>
      </c>
      <c r="N28" s="293" t="s">
        <v>2469</v>
      </c>
      <c r="O28" s="69"/>
      <c r="P28" s="19" t="s">
        <v>2084</v>
      </c>
      <c r="Q28" s="268" t="s">
        <v>1987</v>
      </c>
      <c r="R28" s="42" t="s">
        <v>1922</v>
      </c>
      <c r="S28" s="43" t="s">
        <v>1925</v>
      </c>
      <c r="T28" s="43"/>
      <c r="U28" s="238"/>
      <c r="V28" s="41"/>
      <c r="W28" s="268" t="s">
        <v>2003</v>
      </c>
      <c r="X28" s="42" t="s">
        <v>1928</v>
      </c>
      <c r="Y28" s="238" t="s">
        <v>1965</v>
      </c>
      <c r="Z28" s="43" t="s">
        <v>2113</v>
      </c>
      <c r="AA28" s="43" t="s">
        <v>2032</v>
      </c>
      <c r="AB28" s="280"/>
      <c r="AC28" s="231"/>
      <c r="AD28" s="263" t="s">
        <v>2024</v>
      </c>
      <c r="AE28" s="42" t="s">
        <v>1960</v>
      </c>
      <c r="AF28" s="43" t="s">
        <v>1962</v>
      </c>
      <c r="AG28" s="43" t="s">
        <v>2115</v>
      </c>
      <c r="AH28" s="231" t="s">
        <v>2032</v>
      </c>
      <c r="AI28" s="66"/>
      <c r="AJ28" s="4" t="s">
        <v>197</v>
      </c>
      <c r="AL28" s="4" t="s">
        <v>132</v>
      </c>
      <c r="AM28" s="4" t="s">
        <v>198</v>
      </c>
      <c r="AO28" s="8" t="s">
        <v>191</v>
      </c>
      <c r="AP28" s="12">
        <v>0.16</v>
      </c>
      <c r="AQ28" s="157" t="s">
        <v>135</v>
      </c>
      <c r="AR28" s="149" t="s">
        <v>2329</v>
      </c>
      <c r="AS28" s="172" t="str">
        <f t="shared" si="0"/>
        <v>東京都狛江市</v>
      </c>
      <c r="AT28" s="147">
        <v>11.12</v>
      </c>
      <c r="AU28" s="149">
        <v>10.88</v>
      </c>
      <c r="AV28" s="172">
        <v>10.72</v>
      </c>
      <c r="AW28" s="8" t="s">
        <v>2130</v>
      </c>
      <c r="AX28" s="12">
        <v>0.45</v>
      </c>
      <c r="AY28" s="69"/>
      <c r="AZ28" s="69"/>
      <c r="BA28" s="69"/>
      <c r="BB28" s="69"/>
    </row>
    <row r="29" spans="1:54" ht="24">
      <c r="A29" s="19" t="s">
        <v>2161</v>
      </c>
      <c r="B29" s="309" t="s">
        <v>2191</v>
      </c>
      <c r="C29" s="42">
        <v>0.15</v>
      </c>
      <c r="D29" s="43">
        <v>6.6000000000000003E-2</v>
      </c>
      <c r="E29" s="238">
        <v>5.3999999999999999E-2</v>
      </c>
      <c r="F29" s="268" t="s">
        <v>2253</v>
      </c>
      <c r="G29" s="241" t="s">
        <v>1964</v>
      </c>
      <c r="H29" s="230" t="s">
        <v>1955</v>
      </c>
      <c r="I29" s="242" t="s">
        <v>1954</v>
      </c>
      <c r="J29" s="195">
        <f t="shared" si="1"/>
        <v>0.15</v>
      </c>
      <c r="K29" s="43">
        <f t="shared" si="2"/>
        <v>0.20399999999999999</v>
      </c>
      <c r="L29" s="238">
        <f t="shared" si="3"/>
        <v>0.27</v>
      </c>
      <c r="M29" s="431" t="s">
        <v>2047</v>
      </c>
      <c r="N29" s="293" t="s">
        <v>2472</v>
      </c>
      <c r="O29" s="69"/>
      <c r="P29" s="19" t="s">
        <v>2161</v>
      </c>
      <c r="Q29" s="268" t="s">
        <v>2162</v>
      </c>
      <c r="R29" s="42" t="s">
        <v>1922</v>
      </c>
      <c r="S29" s="43" t="s">
        <v>1925</v>
      </c>
      <c r="T29" s="43"/>
      <c r="U29" s="238"/>
      <c r="V29" s="41"/>
      <c r="W29" s="268" t="s">
        <v>2163</v>
      </c>
      <c r="X29" s="42" t="s">
        <v>1928</v>
      </c>
      <c r="Y29" s="238" t="s">
        <v>1965</v>
      </c>
      <c r="Z29" s="43" t="s">
        <v>2113</v>
      </c>
      <c r="AA29" s="43" t="s">
        <v>2032</v>
      </c>
      <c r="AB29" s="280"/>
      <c r="AC29" s="231"/>
      <c r="AD29" s="263" t="s">
        <v>2164</v>
      </c>
      <c r="AE29" s="42" t="s">
        <v>1960</v>
      </c>
      <c r="AF29" s="43" t="s">
        <v>1962</v>
      </c>
      <c r="AG29" s="43" t="s">
        <v>2115</v>
      </c>
      <c r="AH29" s="231" t="s">
        <v>2032</v>
      </c>
      <c r="AI29" s="65"/>
      <c r="AJ29" s="4" t="s">
        <v>199</v>
      </c>
      <c r="AL29" s="4" t="s">
        <v>132</v>
      </c>
      <c r="AM29" s="4" t="s">
        <v>200</v>
      </c>
      <c r="AO29" s="8" t="s">
        <v>191</v>
      </c>
      <c r="AP29" s="12">
        <v>0.16</v>
      </c>
      <c r="AQ29" s="157" t="s">
        <v>135</v>
      </c>
      <c r="AR29" s="149" t="s">
        <v>2330</v>
      </c>
      <c r="AS29" s="172" t="str">
        <f t="shared" si="0"/>
        <v>東京都多摩市</v>
      </c>
      <c r="AT29" s="147">
        <v>11.12</v>
      </c>
      <c r="AU29" s="149">
        <v>10.88</v>
      </c>
      <c r="AV29" s="172">
        <v>10.72</v>
      </c>
      <c r="AW29" s="8" t="s">
        <v>2476</v>
      </c>
      <c r="AX29" s="12">
        <v>0.45</v>
      </c>
      <c r="AY29" s="69"/>
      <c r="AZ29" s="69"/>
      <c r="BA29" s="69"/>
      <c r="BB29" s="69"/>
    </row>
    <row r="30" spans="1:54" ht="14.4">
      <c r="A30" s="19" t="s">
        <v>1917</v>
      </c>
      <c r="B30" s="309" t="s">
        <v>2192</v>
      </c>
      <c r="C30" s="42">
        <v>0.14399999999999999</v>
      </c>
      <c r="D30" s="43">
        <v>4.8000000000000001E-2</v>
      </c>
      <c r="E30" s="238">
        <v>4.2000000000000003E-2</v>
      </c>
      <c r="F30" s="268" t="s">
        <v>2235</v>
      </c>
      <c r="G30" s="241" t="s">
        <v>1964</v>
      </c>
      <c r="H30" s="230" t="s">
        <v>1955</v>
      </c>
      <c r="I30" s="242" t="s">
        <v>1954</v>
      </c>
      <c r="J30" s="195">
        <f t="shared" si="1"/>
        <v>0.14399999999999999</v>
      </c>
      <c r="K30" s="43">
        <f t="shared" si="2"/>
        <v>0.186</v>
      </c>
      <c r="L30" s="238">
        <f t="shared" si="3"/>
        <v>0.23400000000000001</v>
      </c>
      <c r="M30" s="431" t="s">
        <v>2047</v>
      </c>
      <c r="N30" s="293" t="s">
        <v>2468</v>
      </c>
      <c r="O30" s="69"/>
      <c r="P30" s="19" t="s">
        <v>1917</v>
      </c>
      <c r="Q30" s="268" t="s">
        <v>1978</v>
      </c>
      <c r="R30" s="42" t="s">
        <v>1922</v>
      </c>
      <c r="S30" s="43" t="s">
        <v>1925</v>
      </c>
      <c r="T30" s="43"/>
      <c r="U30" s="238"/>
      <c r="V30" s="41"/>
      <c r="W30" s="268" t="s">
        <v>2004</v>
      </c>
      <c r="X30" s="42" t="s">
        <v>1928</v>
      </c>
      <c r="Y30" s="238" t="s">
        <v>1965</v>
      </c>
      <c r="Z30" s="43" t="s">
        <v>2113</v>
      </c>
      <c r="AA30" s="43" t="s">
        <v>2032</v>
      </c>
      <c r="AB30" s="280"/>
      <c r="AC30" s="231"/>
      <c r="AD30" s="263" t="s">
        <v>2025</v>
      </c>
      <c r="AE30" s="42" t="s">
        <v>1960</v>
      </c>
      <c r="AF30" s="43" t="s">
        <v>1962</v>
      </c>
      <c r="AG30" s="43" t="s">
        <v>2115</v>
      </c>
      <c r="AH30" s="231" t="s">
        <v>2032</v>
      </c>
      <c r="AI30" s="65"/>
      <c r="AJ30" s="4" t="s">
        <v>203</v>
      </c>
      <c r="AL30" s="4" t="s">
        <v>132</v>
      </c>
      <c r="AM30" s="4" t="s">
        <v>204</v>
      </c>
      <c r="AO30" s="8" t="s">
        <v>191</v>
      </c>
      <c r="AP30" s="12">
        <v>0.16</v>
      </c>
      <c r="AQ30" s="157" t="s">
        <v>201</v>
      </c>
      <c r="AR30" s="149" t="s">
        <v>2331</v>
      </c>
      <c r="AS30" s="172" t="str">
        <f t="shared" si="0"/>
        <v>神奈川県横浜市</v>
      </c>
      <c r="AT30" s="147">
        <v>11.12</v>
      </c>
      <c r="AU30" s="149">
        <v>10.88</v>
      </c>
      <c r="AV30" s="172">
        <v>10.72</v>
      </c>
      <c r="AW30" s="8" t="s">
        <v>202</v>
      </c>
      <c r="AX30" s="12">
        <v>0.45</v>
      </c>
      <c r="AY30" s="69"/>
      <c r="AZ30" s="69"/>
      <c r="BA30" s="69"/>
      <c r="BB30" s="69"/>
    </row>
    <row r="31" spans="1:54" ht="14.4">
      <c r="A31" s="19" t="s">
        <v>202</v>
      </c>
      <c r="B31" s="309" t="s">
        <v>2193</v>
      </c>
      <c r="C31" s="42">
        <v>0.14399999999999999</v>
      </c>
      <c r="D31" s="43">
        <v>4.8000000000000001E-2</v>
      </c>
      <c r="E31" s="238">
        <v>4.2000000000000003E-2</v>
      </c>
      <c r="F31" s="268" t="s">
        <v>2236</v>
      </c>
      <c r="G31" s="241" t="s">
        <v>1964</v>
      </c>
      <c r="H31" s="230" t="s">
        <v>1955</v>
      </c>
      <c r="I31" s="242" t="s">
        <v>1954</v>
      </c>
      <c r="J31" s="195">
        <f t="shared" si="1"/>
        <v>0.14399999999999999</v>
      </c>
      <c r="K31" s="43">
        <f t="shared" si="2"/>
        <v>0.186</v>
      </c>
      <c r="L31" s="238">
        <f t="shared" si="3"/>
        <v>0.23400000000000001</v>
      </c>
      <c r="M31" s="431" t="s">
        <v>2047</v>
      </c>
      <c r="N31" s="293" t="s">
        <v>2468</v>
      </c>
      <c r="O31" s="69"/>
      <c r="P31" s="19" t="s">
        <v>202</v>
      </c>
      <c r="Q31" s="268" t="s">
        <v>1979</v>
      </c>
      <c r="R31" s="42" t="s">
        <v>1922</v>
      </c>
      <c r="S31" s="43" t="s">
        <v>1925</v>
      </c>
      <c r="T31" s="43"/>
      <c r="U31" s="238"/>
      <c r="V31" s="41"/>
      <c r="W31" s="268" t="s">
        <v>2005</v>
      </c>
      <c r="X31" s="42" t="s">
        <v>1928</v>
      </c>
      <c r="Y31" s="238" t="s">
        <v>1965</v>
      </c>
      <c r="Z31" s="43" t="s">
        <v>2113</v>
      </c>
      <c r="AA31" s="43" t="s">
        <v>2032</v>
      </c>
      <c r="AB31" s="280"/>
      <c r="AC31" s="231"/>
      <c r="AD31" s="263" t="s">
        <v>2026</v>
      </c>
      <c r="AE31" s="42" t="s">
        <v>1960</v>
      </c>
      <c r="AF31" s="43" t="s">
        <v>1962</v>
      </c>
      <c r="AG31" s="43" t="s">
        <v>2115</v>
      </c>
      <c r="AH31" s="231" t="s">
        <v>2032</v>
      </c>
      <c r="AI31" s="65"/>
      <c r="AJ31" s="4" t="s">
        <v>205</v>
      </c>
      <c r="AL31" s="4" t="s">
        <v>132</v>
      </c>
      <c r="AM31" s="4" t="s">
        <v>206</v>
      </c>
      <c r="AO31" s="8" t="s">
        <v>191</v>
      </c>
      <c r="AP31" s="12">
        <v>0.16</v>
      </c>
      <c r="AQ31" s="157" t="s">
        <v>201</v>
      </c>
      <c r="AR31" s="149" t="s">
        <v>2332</v>
      </c>
      <c r="AS31" s="172" t="str">
        <f t="shared" si="0"/>
        <v>神奈川県川崎市</v>
      </c>
      <c r="AT31" s="147">
        <v>11.12</v>
      </c>
      <c r="AU31" s="149">
        <v>10.88</v>
      </c>
      <c r="AV31" s="172">
        <v>10.72</v>
      </c>
      <c r="AW31" s="8" t="s">
        <v>2131</v>
      </c>
      <c r="AX31" s="12">
        <v>0.55000000000000004</v>
      </c>
      <c r="AY31" s="69"/>
      <c r="AZ31" s="69"/>
      <c r="BA31" s="69"/>
      <c r="BB31" s="69"/>
    </row>
    <row r="32" spans="1:54" ht="15" thickBot="1">
      <c r="A32" s="19" t="s">
        <v>2088</v>
      </c>
      <c r="B32" s="309" t="s">
        <v>2194</v>
      </c>
      <c r="C32" s="42">
        <v>0.14399999999999999</v>
      </c>
      <c r="D32" s="43">
        <v>4.8000000000000001E-2</v>
      </c>
      <c r="E32" s="238">
        <v>4.2000000000000003E-2</v>
      </c>
      <c r="F32" s="268" t="s">
        <v>2237</v>
      </c>
      <c r="G32" s="241" t="s">
        <v>1964</v>
      </c>
      <c r="H32" s="230" t="s">
        <v>1955</v>
      </c>
      <c r="I32" s="242" t="s">
        <v>1954</v>
      </c>
      <c r="J32" s="195">
        <f t="shared" ref="J32" si="28">C32</f>
        <v>0.14399999999999999</v>
      </c>
      <c r="K32" s="43">
        <f t="shared" ref="K32" si="29">SUM(C32,E32)</f>
        <v>0.186</v>
      </c>
      <c r="L32" s="238">
        <f t="shared" ref="L32" si="30">SUM(C32:E32)</f>
        <v>0.23400000000000001</v>
      </c>
      <c r="M32" s="431" t="s">
        <v>2047</v>
      </c>
      <c r="N32" s="293" t="s">
        <v>2468</v>
      </c>
      <c r="O32" s="69"/>
      <c r="P32" s="19" t="s">
        <v>2088</v>
      </c>
      <c r="Q32" s="268" t="s">
        <v>2085</v>
      </c>
      <c r="R32" s="42" t="s">
        <v>1922</v>
      </c>
      <c r="S32" s="43" t="s">
        <v>1925</v>
      </c>
      <c r="T32" s="43"/>
      <c r="U32" s="238"/>
      <c r="V32" s="41"/>
      <c r="W32" s="268" t="s">
        <v>2086</v>
      </c>
      <c r="X32" s="42" t="s">
        <v>1928</v>
      </c>
      <c r="Y32" s="238" t="s">
        <v>1965</v>
      </c>
      <c r="Z32" s="43" t="s">
        <v>1927</v>
      </c>
      <c r="AA32" s="43" t="s">
        <v>1931</v>
      </c>
      <c r="AB32" s="280" t="s">
        <v>2113</v>
      </c>
      <c r="AC32" s="231" t="s">
        <v>2032</v>
      </c>
      <c r="AD32" s="263" t="s">
        <v>2087</v>
      </c>
      <c r="AE32" s="42" t="s">
        <v>1960</v>
      </c>
      <c r="AF32" s="43" t="s">
        <v>1962</v>
      </c>
      <c r="AG32" s="43" t="s">
        <v>2115</v>
      </c>
      <c r="AH32" s="231" t="s">
        <v>2032</v>
      </c>
      <c r="AI32" s="65"/>
      <c r="AJ32" s="4" t="s">
        <v>208</v>
      </c>
      <c r="AL32" s="4" t="s">
        <v>132</v>
      </c>
      <c r="AM32" s="4" t="s">
        <v>209</v>
      </c>
      <c r="AO32" s="13" t="s">
        <v>191</v>
      </c>
      <c r="AP32" s="14">
        <v>0.16</v>
      </c>
      <c r="AQ32" s="173" t="s">
        <v>207</v>
      </c>
      <c r="AR32" s="168" t="s">
        <v>2333</v>
      </c>
      <c r="AS32" s="181" t="str">
        <f t="shared" si="0"/>
        <v>大阪府大阪市</v>
      </c>
      <c r="AT32" s="151">
        <v>11.12</v>
      </c>
      <c r="AU32" s="152">
        <v>10.88</v>
      </c>
      <c r="AV32" s="219">
        <v>10.72</v>
      </c>
      <c r="AW32" s="8" t="s">
        <v>2132</v>
      </c>
      <c r="AX32" s="12">
        <v>0.55000000000000004</v>
      </c>
      <c r="AY32" s="69"/>
      <c r="AZ32" s="69"/>
      <c r="BA32" s="69"/>
      <c r="BB32" s="69"/>
    </row>
    <row r="33" spans="1:50" ht="14.4">
      <c r="A33" s="19" t="s">
        <v>2089</v>
      </c>
      <c r="B33" s="309" t="s">
        <v>2195</v>
      </c>
      <c r="C33" s="42">
        <v>0.14399999999999999</v>
      </c>
      <c r="D33" s="43">
        <v>4.8000000000000001E-2</v>
      </c>
      <c r="E33" s="238">
        <v>4.2000000000000003E-2</v>
      </c>
      <c r="F33" s="268" t="s">
        <v>2238</v>
      </c>
      <c r="G33" s="241" t="s">
        <v>1964</v>
      </c>
      <c r="H33" s="230" t="s">
        <v>1955</v>
      </c>
      <c r="I33" s="242" t="s">
        <v>1954</v>
      </c>
      <c r="J33" s="195">
        <f t="shared" si="1"/>
        <v>0.14399999999999999</v>
      </c>
      <c r="K33" s="43">
        <f t="shared" si="2"/>
        <v>0.186</v>
      </c>
      <c r="L33" s="238">
        <f t="shared" si="3"/>
        <v>0.23400000000000001</v>
      </c>
      <c r="M33" s="431" t="s">
        <v>2047</v>
      </c>
      <c r="N33" s="293" t="s">
        <v>2469</v>
      </c>
      <c r="O33" s="69"/>
      <c r="P33" s="19" t="s">
        <v>2089</v>
      </c>
      <c r="Q33" s="268" t="s">
        <v>1988</v>
      </c>
      <c r="R33" s="42" t="s">
        <v>1922</v>
      </c>
      <c r="S33" s="43" t="s">
        <v>1925</v>
      </c>
      <c r="T33" s="43"/>
      <c r="U33" s="238"/>
      <c r="V33" s="41"/>
      <c r="W33" s="268" t="s">
        <v>2006</v>
      </c>
      <c r="X33" s="42" t="s">
        <v>1928</v>
      </c>
      <c r="Y33" s="238" t="s">
        <v>1965</v>
      </c>
      <c r="Z33" s="43" t="s">
        <v>1927</v>
      </c>
      <c r="AA33" s="43" t="s">
        <v>1931</v>
      </c>
      <c r="AB33" s="280" t="s">
        <v>2113</v>
      </c>
      <c r="AC33" s="231" t="s">
        <v>2032</v>
      </c>
      <c r="AD33" s="263" t="s">
        <v>2027</v>
      </c>
      <c r="AE33" s="42" t="s">
        <v>1960</v>
      </c>
      <c r="AF33" s="43" t="s">
        <v>1962</v>
      </c>
      <c r="AG33" s="43" t="s">
        <v>2115</v>
      </c>
      <c r="AH33" s="231" t="s">
        <v>2032</v>
      </c>
      <c r="AJ33" s="4" t="s">
        <v>213</v>
      </c>
      <c r="AL33" s="4" t="s">
        <v>132</v>
      </c>
      <c r="AM33" s="4" t="s">
        <v>214</v>
      </c>
      <c r="AO33" s="10" t="s">
        <v>210</v>
      </c>
      <c r="AP33" s="70">
        <v>0.15</v>
      </c>
      <c r="AQ33" s="156" t="s">
        <v>211</v>
      </c>
      <c r="AR33" s="171" t="s">
        <v>212</v>
      </c>
      <c r="AS33" s="175" t="str">
        <f t="shared" si="0"/>
        <v>埼玉県さいたま市</v>
      </c>
      <c r="AT33" s="182">
        <v>11.05</v>
      </c>
      <c r="AU33" s="171">
        <v>10.83</v>
      </c>
      <c r="AV33" s="218">
        <v>10.68</v>
      </c>
      <c r="AW33" s="8" t="s">
        <v>2477</v>
      </c>
      <c r="AX33" s="12">
        <v>0.45</v>
      </c>
    </row>
    <row r="34" spans="1:50" ht="14.4">
      <c r="A34" s="19" t="s">
        <v>1918</v>
      </c>
      <c r="B34" s="309" t="s">
        <v>2196</v>
      </c>
      <c r="C34" s="42">
        <v>0.10199999999999999</v>
      </c>
      <c r="D34" s="43">
        <v>0.03</v>
      </c>
      <c r="E34" s="238">
        <v>2.4E-2</v>
      </c>
      <c r="F34" s="268" t="s">
        <v>2239</v>
      </c>
      <c r="G34" s="241" t="s">
        <v>1964</v>
      </c>
      <c r="H34" s="230" t="s">
        <v>1955</v>
      </c>
      <c r="I34" s="242" t="s">
        <v>1954</v>
      </c>
      <c r="J34" s="195">
        <f t="shared" si="1"/>
        <v>0.10199999999999999</v>
      </c>
      <c r="K34" s="43">
        <f t="shared" si="2"/>
        <v>0.126</v>
      </c>
      <c r="L34" s="238">
        <f t="shared" si="3"/>
        <v>0.156</v>
      </c>
      <c r="M34" s="431" t="s">
        <v>2047</v>
      </c>
      <c r="N34" s="293" t="s">
        <v>2468</v>
      </c>
      <c r="O34" s="69"/>
      <c r="P34" s="19" t="s">
        <v>1918</v>
      </c>
      <c r="Q34" s="268" t="s">
        <v>1980</v>
      </c>
      <c r="R34" s="42" t="s">
        <v>1922</v>
      </c>
      <c r="S34" s="43" t="s">
        <v>1925</v>
      </c>
      <c r="T34" s="43"/>
      <c r="U34" s="238"/>
      <c r="V34" s="41"/>
      <c r="W34" s="268" t="s">
        <v>2007</v>
      </c>
      <c r="X34" s="42" t="s">
        <v>1928</v>
      </c>
      <c r="Y34" s="238" t="s">
        <v>1965</v>
      </c>
      <c r="Z34" s="43" t="s">
        <v>2113</v>
      </c>
      <c r="AA34" s="43" t="s">
        <v>2032</v>
      </c>
      <c r="AB34" s="280"/>
      <c r="AC34" s="231"/>
      <c r="AD34" s="263" t="s">
        <v>2028</v>
      </c>
      <c r="AE34" s="42" t="s">
        <v>1960</v>
      </c>
      <c r="AF34" s="43" t="s">
        <v>1962</v>
      </c>
      <c r="AG34" s="43" t="s">
        <v>2115</v>
      </c>
      <c r="AH34" s="231" t="s">
        <v>2032</v>
      </c>
      <c r="AJ34" s="4" t="s">
        <v>216</v>
      </c>
      <c r="AL34" s="4" t="s">
        <v>132</v>
      </c>
      <c r="AM34" s="4" t="s">
        <v>217</v>
      </c>
      <c r="AO34" s="8" t="s">
        <v>210</v>
      </c>
      <c r="AP34" s="12">
        <v>0.15</v>
      </c>
      <c r="AQ34" s="157" t="s">
        <v>1932</v>
      </c>
      <c r="AR34" s="149" t="s">
        <v>215</v>
      </c>
      <c r="AS34" s="161" t="str">
        <f t="shared" si="0"/>
        <v>千葉県千葉市</v>
      </c>
      <c r="AT34" s="147">
        <v>11.05</v>
      </c>
      <c r="AU34" s="149">
        <v>10.83</v>
      </c>
      <c r="AV34" s="172">
        <v>10.68</v>
      </c>
      <c r="AW34" s="8" t="s">
        <v>2479</v>
      </c>
      <c r="AX34" s="12">
        <v>0.45</v>
      </c>
    </row>
    <row r="35" spans="1:50" ht="14.4">
      <c r="A35" s="19" t="s">
        <v>2090</v>
      </c>
      <c r="B35" s="309" t="s">
        <v>2197</v>
      </c>
      <c r="C35" s="42">
        <v>0.10199999999999999</v>
      </c>
      <c r="D35" s="43">
        <v>0.03</v>
      </c>
      <c r="E35" s="238">
        <v>2.4E-2</v>
      </c>
      <c r="F35" s="268" t="s">
        <v>2254</v>
      </c>
      <c r="G35" s="241" t="s">
        <v>1964</v>
      </c>
      <c r="H35" s="230" t="s">
        <v>1955</v>
      </c>
      <c r="I35" s="242" t="s">
        <v>1954</v>
      </c>
      <c r="J35" s="195">
        <f t="shared" ref="J35" si="31">C35</f>
        <v>0.10199999999999999</v>
      </c>
      <c r="K35" s="43">
        <f t="shared" ref="K35" si="32">SUM(C35,E35)</f>
        <v>0.126</v>
      </c>
      <c r="L35" s="238">
        <f t="shared" ref="L35" si="33">SUM(C35:E35)</f>
        <v>0.156</v>
      </c>
      <c r="M35" s="431" t="s">
        <v>2047</v>
      </c>
      <c r="N35" s="293" t="s">
        <v>2468</v>
      </c>
      <c r="O35" s="69"/>
      <c r="P35" s="19" t="s">
        <v>2090</v>
      </c>
      <c r="Q35" s="268" t="s">
        <v>2091</v>
      </c>
      <c r="R35" s="42" t="s">
        <v>1922</v>
      </c>
      <c r="S35" s="43" t="s">
        <v>1925</v>
      </c>
      <c r="T35" s="43"/>
      <c r="U35" s="238"/>
      <c r="V35" s="41"/>
      <c r="W35" s="268" t="s">
        <v>2092</v>
      </c>
      <c r="X35" s="42" t="s">
        <v>1928</v>
      </c>
      <c r="Y35" s="238" t="s">
        <v>1965</v>
      </c>
      <c r="Z35" s="43" t="s">
        <v>1927</v>
      </c>
      <c r="AA35" s="43" t="s">
        <v>1931</v>
      </c>
      <c r="AB35" s="280" t="s">
        <v>2113</v>
      </c>
      <c r="AC35" s="231" t="s">
        <v>2032</v>
      </c>
      <c r="AD35" s="263" t="s">
        <v>2093</v>
      </c>
      <c r="AE35" s="42" t="s">
        <v>1960</v>
      </c>
      <c r="AF35" s="43" t="s">
        <v>1962</v>
      </c>
      <c r="AG35" s="43" t="s">
        <v>2115</v>
      </c>
      <c r="AH35" s="231" t="s">
        <v>2032</v>
      </c>
      <c r="AJ35" s="4" t="s">
        <v>219</v>
      </c>
      <c r="AL35" s="4" t="s">
        <v>132</v>
      </c>
      <c r="AM35" s="4" t="s">
        <v>220</v>
      </c>
      <c r="AO35" s="8" t="s">
        <v>210</v>
      </c>
      <c r="AP35" s="12">
        <v>0.15</v>
      </c>
      <c r="AQ35" s="157" t="s">
        <v>1932</v>
      </c>
      <c r="AR35" s="149" t="s">
        <v>218</v>
      </c>
      <c r="AS35" s="161" t="str">
        <f t="shared" si="0"/>
        <v>千葉県浦安市</v>
      </c>
      <c r="AT35" s="147">
        <v>11.05</v>
      </c>
      <c r="AU35" s="149">
        <v>10.83</v>
      </c>
      <c r="AV35" s="172">
        <v>10.68</v>
      </c>
      <c r="AW35" s="8" t="s">
        <v>2480</v>
      </c>
      <c r="AX35" s="12">
        <v>0.45</v>
      </c>
    </row>
    <row r="36" spans="1:50" ht="14.4">
      <c r="A36" s="19" t="s">
        <v>2094</v>
      </c>
      <c r="B36" s="309" t="s">
        <v>2198</v>
      </c>
      <c r="C36" s="42">
        <v>0.10199999999999999</v>
      </c>
      <c r="D36" s="43">
        <v>0.03</v>
      </c>
      <c r="E36" s="238">
        <v>2.4E-2</v>
      </c>
      <c r="F36" s="268" t="s">
        <v>2255</v>
      </c>
      <c r="G36" s="241" t="s">
        <v>1964</v>
      </c>
      <c r="H36" s="230" t="s">
        <v>1955</v>
      </c>
      <c r="I36" s="242" t="s">
        <v>1954</v>
      </c>
      <c r="J36" s="195">
        <f t="shared" si="1"/>
        <v>0.10199999999999999</v>
      </c>
      <c r="K36" s="43">
        <f t="shared" si="2"/>
        <v>0.126</v>
      </c>
      <c r="L36" s="238">
        <f t="shared" si="3"/>
        <v>0.156</v>
      </c>
      <c r="M36" s="431" t="s">
        <v>2047</v>
      </c>
      <c r="N36" s="293" t="s">
        <v>2469</v>
      </c>
      <c r="O36" s="69"/>
      <c r="P36" s="19" t="s">
        <v>2094</v>
      </c>
      <c r="Q36" s="268" t="s">
        <v>2267</v>
      </c>
      <c r="R36" s="42" t="s">
        <v>1922</v>
      </c>
      <c r="S36" s="43" t="s">
        <v>1925</v>
      </c>
      <c r="T36" s="43"/>
      <c r="U36" s="238"/>
      <c r="V36" s="41"/>
      <c r="W36" s="268" t="s">
        <v>2008</v>
      </c>
      <c r="X36" s="42" t="s">
        <v>1928</v>
      </c>
      <c r="Y36" s="238" t="s">
        <v>1965</v>
      </c>
      <c r="Z36" s="43" t="s">
        <v>1927</v>
      </c>
      <c r="AA36" s="43" t="s">
        <v>1931</v>
      </c>
      <c r="AB36" s="280" t="s">
        <v>2113</v>
      </c>
      <c r="AC36" s="231" t="s">
        <v>2032</v>
      </c>
      <c r="AD36" s="263" t="s">
        <v>2297</v>
      </c>
      <c r="AE36" s="42" t="s">
        <v>1960</v>
      </c>
      <c r="AF36" s="43" t="s">
        <v>1962</v>
      </c>
      <c r="AG36" s="43" t="s">
        <v>2115</v>
      </c>
      <c r="AH36" s="231" t="s">
        <v>2032</v>
      </c>
      <c r="AJ36" s="4" t="s">
        <v>222</v>
      </c>
      <c r="AL36" s="4" t="s">
        <v>132</v>
      </c>
      <c r="AM36" s="4" t="s">
        <v>223</v>
      </c>
      <c r="AO36" s="8" t="s">
        <v>210</v>
      </c>
      <c r="AP36" s="12">
        <v>0.15</v>
      </c>
      <c r="AQ36" s="157" t="s">
        <v>135</v>
      </c>
      <c r="AR36" s="149" t="s">
        <v>221</v>
      </c>
      <c r="AS36" s="161" t="str">
        <f t="shared" si="0"/>
        <v>東京都八王子市</v>
      </c>
      <c r="AT36" s="147">
        <v>11.05</v>
      </c>
      <c r="AU36" s="149">
        <v>10.83</v>
      </c>
      <c r="AV36" s="172">
        <v>10.68</v>
      </c>
      <c r="AW36" s="19" t="s">
        <v>2210</v>
      </c>
      <c r="AX36" s="12">
        <v>0.45</v>
      </c>
    </row>
    <row r="37" spans="1:50" ht="14.4">
      <c r="A37" s="19" t="s">
        <v>2210</v>
      </c>
      <c r="B37" s="309" t="s">
        <v>2199</v>
      </c>
      <c r="C37" s="42">
        <v>7.8E-2</v>
      </c>
      <c r="D37" s="43">
        <v>1.7999999999999999E-2</v>
      </c>
      <c r="E37" s="238">
        <v>1.2E-2</v>
      </c>
      <c r="F37" s="268" t="s">
        <v>2256</v>
      </c>
      <c r="G37" s="241" t="s">
        <v>1964</v>
      </c>
      <c r="H37" s="230" t="s">
        <v>1955</v>
      </c>
      <c r="I37" s="242" t="s">
        <v>1954</v>
      </c>
      <c r="J37" s="195">
        <f t="shared" ref="J37" si="34">C37</f>
        <v>7.8E-2</v>
      </c>
      <c r="K37" s="43">
        <f t="shared" ref="K37" si="35">SUM(C37,E37)</f>
        <v>0.09</v>
      </c>
      <c r="L37" s="238">
        <f t="shared" ref="L37" si="36">SUM(C37:E37)</f>
        <v>0.108</v>
      </c>
      <c r="M37" s="431" t="s">
        <v>2047</v>
      </c>
      <c r="N37" s="293" t="s">
        <v>2468</v>
      </c>
      <c r="O37" s="69"/>
      <c r="P37" s="19" t="s">
        <v>2210</v>
      </c>
      <c r="Q37" s="268" t="s">
        <v>2268</v>
      </c>
      <c r="R37" s="42" t="s">
        <v>1922</v>
      </c>
      <c r="S37" s="43" t="s">
        <v>1925</v>
      </c>
      <c r="T37" s="43"/>
      <c r="U37" s="238"/>
      <c r="V37" s="41"/>
      <c r="W37" s="268" t="s">
        <v>2279</v>
      </c>
      <c r="X37" s="42" t="s">
        <v>1928</v>
      </c>
      <c r="Y37" s="238" t="s">
        <v>1965</v>
      </c>
      <c r="Z37" s="43" t="s">
        <v>1927</v>
      </c>
      <c r="AA37" s="43" t="s">
        <v>1931</v>
      </c>
      <c r="AB37" s="280" t="s">
        <v>2113</v>
      </c>
      <c r="AC37" s="231" t="s">
        <v>2032</v>
      </c>
      <c r="AD37" s="263" t="s">
        <v>2298</v>
      </c>
      <c r="AE37" s="42" t="s">
        <v>1960</v>
      </c>
      <c r="AF37" s="43" t="s">
        <v>1962</v>
      </c>
      <c r="AG37" s="43" t="s">
        <v>2115</v>
      </c>
      <c r="AH37" s="231" t="s">
        <v>2032</v>
      </c>
      <c r="AJ37" s="4" t="s">
        <v>225</v>
      </c>
      <c r="AL37" s="4" t="s">
        <v>132</v>
      </c>
      <c r="AM37" s="4" t="s">
        <v>226</v>
      </c>
      <c r="AO37" s="8" t="s">
        <v>210</v>
      </c>
      <c r="AP37" s="12">
        <v>0.15</v>
      </c>
      <c r="AQ37" s="157" t="s">
        <v>135</v>
      </c>
      <c r="AR37" s="149" t="s">
        <v>224</v>
      </c>
      <c r="AS37" s="161" t="str">
        <f t="shared" si="0"/>
        <v>東京都武蔵野市</v>
      </c>
      <c r="AT37" s="147">
        <v>11.05</v>
      </c>
      <c r="AU37" s="149">
        <v>10.83</v>
      </c>
      <c r="AV37" s="172">
        <v>10.68</v>
      </c>
      <c r="AW37" s="19" t="s">
        <v>2211</v>
      </c>
      <c r="AX37" s="12">
        <v>0.45</v>
      </c>
    </row>
    <row r="38" spans="1:50" ht="14.4">
      <c r="A38" s="19" t="s">
        <v>2211</v>
      </c>
      <c r="B38" s="309" t="s">
        <v>2200</v>
      </c>
      <c r="C38" s="42">
        <v>7.8E-2</v>
      </c>
      <c r="D38" s="43">
        <v>1.7999999999999999E-2</v>
      </c>
      <c r="E38" s="238">
        <v>1.2E-2</v>
      </c>
      <c r="F38" s="268" t="s">
        <v>2257</v>
      </c>
      <c r="G38" s="241" t="s">
        <v>1964</v>
      </c>
      <c r="H38" s="230" t="s">
        <v>1955</v>
      </c>
      <c r="I38" s="242" t="s">
        <v>1954</v>
      </c>
      <c r="J38" s="195">
        <f t="shared" si="1"/>
        <v>7.8E-2</v>
      </c>
      <c r="K38" s="43">
        <f t="shared" si="2"/>
        <v>0.09</v>
      </c>
      <c r="L38" s="238">
        <f t="shared" si="3"/>
        <v>0.108</v>
      </c>
      <c r="M38" s="431" t="s">
        <v>2047</v>
      </c>
      <c r="N38" s="293" t="s">
        <v>2469</v>
      </c>
      <c r="O38" s="69"/>
      <c r="P38" s="19" t="s">
        <v>2211</v>
      </c>
      <c r="Q38" s="268" t="s">
        <v>2269</v>
      </c>
      <c r="R38" s="42" t="s">
        <v>1922</v>
      </c>
      <c r="S38" s="43" t="s">
        <v>1925</v>
      </c>
      <c r="T38" s="43"/>
      <c r="U38" s="238"/>
      <c r="V38" s="41"/>
      <c r="W38" s="268" t="s">
        <v>2280</v>
      </c>
      <c r="X38" s="42" t="s">
        <v>1928</v>
      </c>
      <c r="Y38" s="238" t="s">
        <v>1965</v>
      </c>
      <c r="Z38" s="43" t="s">
        <v>1927</v>
      </c>
      <c r="AA38" s="43" t="s">
        <v>1931</v>
      </c>
      <c r="AB38" s="280" t="s">
        <v>2113</v>
      </c>
      <c r="AC38" s="231" t="s">
        <v>2032</v>
      </c>
      <c r="AD38" s="263" t="s">
        <v>2299</v>
      </c>
      <c r="AE38" s="42" t="s">
        <v>1960</v>
      </c>
      <c r="AF38" s="43" t="s">
        <v>1962</v>
      </c>
      <c r="AG38" s="43" t="s">
        <v>2115</v>
      </c>
      <c r="AH38" s="231" t="s">
        <v>2032</v>
      </c>
      <c r="AJ38" s="4" t="s">
        <v>228</v>
      </c>
      <c r="AL38" s="4" t="s">
        <v>132</v>
      </c>
      <c r="AM38" s="4" t="s">
        <v>229</v>
      </c>
      <c r="AO38" s="8" t="s">
        <v>210</v>
      </c>
      <c r="AP38" s="12">
        <v>0.15</v>
      </c>
      <c r="AQ38" s="157" t="s">
        <v>135</v>
      </c>
      <c r="AR38" s="149" t="s">
        <v>227</v>
      </c>
      <c r="AS38" s="161" t="str">
        <f t="shared" si="0"/>
        <v>東京都三鷹市</v>
      </c>
      <c r="AT38" s="147">
        <v>11.05</v>
      </c>
      <c r="AU38" s="149">
        <v>10.83</v>
      </c>
      <c r="AV38" s="172">
        <v>10.68</v>
      </c>
      <c r="AW38" s="8" t="s">
        <v>2478</v>
      </c>
      <c r="AX38" s="12">
        <v>0.45</v>
      </c>
    </row>
    <row r="39" spans="1:50" ht="14.4">
      <c r="A39" s="300" t="s">
        <v>1919</v>
      </c>
      <c r="B39" s="309" t="s">
        <v>2201</v>
      </c>
      <c r="C39" s="202">
        <v>7.8E-2</v>
      </c>
      <c r="D39" s="282">
        <v>1.7999999999999999E-2</v>
      </c>
      <c r="E39" s="236">
        <v>1.2E-2</v>
      </c>
      <c r="F39" s="300" t="s">
        <v>2240</v>
      </c>
      <c r="G39" s="244" t="s">
        <v>1964</v>
      </c>
      <c r="H39" s="245" t="s">
        <v>1955</v>
      </c>
      <c r="I39" s="246" t="s">
        <v>1954</v>
      </c>
      <c r="J39" s="288">
        <f t="shared" ref="J39:J40" si="37">C39</f>
        <v>7.8E-2</v>
      </c>
      <c r="K39" s="282">
        <f t="shared" ref="K39:K40" si="38">SUM(C39,E39)</f>
        <v>0.09</v>
      </c>
      <c r="L39" s="236">
        <f t="shared" ref="L39:L40" si="39">SUM(C39:E39)</f>
        <v>0.108</v>
      </c>
      <c r="M39" s="431" t="s">
        <v>2047</v>
      </c>
      <c r="N39" s="293" t="s">
        <v>2468</v>
      </c>
      <c r="O39" s="69"/>
      <c r="P39" s="300" t="s">
        <v>1919</v>
      </c>
      <c r="Q39" s="300" t="s">
        <v>1981</v>
      </c>
      <c r="R39" s="202" t="s">
        <v>1922</v>
      </c>
      <c r="S39" s="282" t="s">
        <v>1925</v>
      </c>
      <c r="T39" s="282"/>
      <c r="U39" s="236"/>
      <c r="V39" s="231"/>
      <c r="W39" s="300" t="s">
        <v>2009</v>
      </c>
      <c r="X39" s="202" t="s">
        <v>1928</v>
      </c>
      <c r="Y39" s="236" t="s">
        <v>1965</v>
      </c>
      <c r="Z39" s="282" t="s">
        <v>2113</v>
      </c>
      <c r="AA39" s="282" t="s">
        <v>2032</v>
      </c>
      <c r="AB39" s="283"/>
      <c r="AC39" s="284"/>
      <c r="AD39" s="349" t="s">
        <v>2029</v>
      </c>
      <c r="AE39" s="202" t="s">
        <v>1960</v>
      </c>
      <c r="AF39" s="282" t="s">
        <v>1962</v>
      </c>
      <c r="AG39" s="282" t="s">
        <v>2115</v>
      </c>
      <c r="AH39" s="284" t="s">
        <v>2032</v>
      </c>
      <c r="AJ39" s="4" t="s">
        <v>231</v>
      </c>
      <c r="AL39" s="4" t="s">
        <v>132</v>
      </c>
      <c r="AM39" s="4" t="s">
        <v>232</v>
      </c>
      <c r="AO39" s="8" t="s">
        <v>210</v>
      </c>
      <c r="AP39" s="12">
        <v>0.15</v>
      </c>
      <c r="AQ39" s="157" t="s">
        <v>135</v>
      </c>
      <c r="AR39" s="149" t="s">
        <v>230</v>
      </c>
      <c r="AS39" s="161" t="str">
        <f t="shared" si="0"/>
        <v>東京都青梅市</v>
      </c>
      <c r="AT39" s="147">
        <v>11.05</v>
      </c>
      <c r="AU39" s="149">
        <v>10.83</v>
      </c>
      <c r="AV39" s="172">
        <v>10.68</v>
      </c>
      <c r="AW39" s="13" t="s">
        <v>2212</v>
      </c>
      <c r="AX39" s="14">
        <v>0.45</v>
      </c>
    </row>
    <row r="40" spans="1:50" ht="15" thickBot="1">
      <c r="A40" s="194" t="s">
        <v>2212</v>
      </c>
      <c r="B40" s="308" t="s">
        <v>2202</v>
      </c>
      <c r="C40" s="202">
        <v>7.8E-2</v>
      </c>
      <c r="D40" s="282">
        <v>1.7999999999999999E-2</v>
      </c>
      <c r="E40" s="236">
        <v>1.2E-2</v>
      </c>
      <c r="F40" s="268" t="s">
        <v>2258</v>
      </c>
      <c r="G40" s="244" t="s">
        <v>1964</v>
      </c>
      <c r="H40" s="245" t="s">
        <v>1955</v>
      </c>
      <c r="I40" s="246" t="s">
        <v>1954</v>
      </c>
      <c r="J40" s="288">
        <f t="shared" si="37"/>
        <v>7.8E-2</v>
      </c>
      <c r="K40" s="282">
        <f t="shared" si="38"/>
        <v>0.09</v>
      </c>
      <c r="L40" s="236">
        <f t="shared" si="39"/>
        <v>0.108</v>
      </c>
      <c r="M40" s="431" t="s">
        <v>2047</v>
      </c>
      <c r="N40" s="293" t="s">
        <v>2468</v>
      </c>
      <c r="O40" s="69"/>
      <c r="P40" s="194" t="s">
        <v>2212</v>
      </c>
      <c r="Q40" s="268" t="s">
        <v>2270</v>
      </c>
      <c r="R40" s="202" t="s">
        <v>1922</v>
      </c>
      <c r="S40" s="282" t="s">
        <v>1925</v>
      </c>
      <c r="T40" s="282"/>
      <c r="U40" s="236"/>
      <c r="V40" s="231"/>
      <c r="W40" s="268" t="s">
        <v>2281</v>
      </c>
      <c r="X40" s="202" t="s">
        <v>1928</v>
      </c>
      <c r="Y40" s="236" t="s">
        <v>1965</v>
      </c>
      <c r="Z40" s="43" t="s">
        <v>1927</v>
      </c>
      <c r="AA40" s="43" t="s">
        <v>1931</v>
      </c>
      <c r="AB40" s="283" t="s">
        <v>2113</v>
      </c>
      <c r="AC40" s="284" t="s">
        <v>2032</v>
      </c>
      <c r="AD40" s="350" t="s">
        <v>2300</v>
      </c>
      <c r="AE40" s="202" t="s">
        <v>1960</v>
      </c>
      <c r="AF40" s="282" t="s">
        <v>1962</v>
      </c>
      <c r="AG40" s="282" t="s">
        <v>2115</v>
      </c>
      <c r="AH40" s="284" t="s">
        <v>2032</v>
      </c>
      <c r="AJ40" s="4" t="s">
        <v>233</v>
      </c>
      <c r="AL40" s="4" t="s">
        <v>132</v>
      </c>
      <c r="AM40" s="4" t="s">
        <v>234</v>
      </c>
      <c r="AO40" s="8" t="s">
        <v>210</v>
      </c>
      <c r="AP40" s="12">
        <v>0.15</v>
      </c>
      <c r="AQ40" s="157" t="s">
        <v>135</v>
      </c>
      <c r="AR40" s="149" t="s">
        <v>1933</v>
      </c>
      <c r="AS40" s="161" t="str">
        <f t="shared" si="0"/>
        <v>東京都府中市</v>
      </c>
      <c r="AT40" s="147">
        <v>11.05</v>
      </c>
      <c r="AU40" s="149">
        <v>10.83</v>
      </c>
      <c r="AV40" s="161">
        <v>10.68</v>
      </c>
      <c r="AW40" s="13" t="s">
        <v>2213</v>
      </c>
      <c r="AX40" s="14">
        <v>0.45</v>
      </c>
    </row>
    <row r="41" spans="1:50" ht="15" thickBot="1">
      <c r="A41" s="19" t="s">
        <v>2213</v>
      </c>
      <c r="B41" s="310" t="s">
        <v>2203</v>
      </c>
      <c r="C41" s="202">
        <v>7.8E-2</v>
      </c>
      <c r="D41" s="282">
        <v>1.7999999999999999E-2</v>
      </c>
      <c r="E41" s="236">
        <v>1.2E-2</v>
      </c>
      <c r="F41" s="285" t="s">
        <v>2259</v>
      </c>
      <c r="G41" s="244" t="s">
        <v>1964</v>
      </c>
      <c r="H41" s="245" t="s">
        <v>1955</v>
      </c>
      <c r="I41" s="246" t="s">
        <v>1954</v>
      </c>
      <c r="J41" s="288">
        <f t="shared" si="1"/>
        <v>7.8E-2</v>
      </c>
      <c r="K41" s="282">
        <f t="shared" si="2"/>
        <v>0.09</v>
      </c>
      <c r="L41" s="236">
        <f t="shared" si="3"/>
        <v>0.108</v>
      </c>
      <c r="M41" s="432" t="s">
        <v>2047</v>
      </c>
      <c r="N41" s="294" t="s">
        <v>2469</v>
      </c>
      <c r="O41" s="69"/>
      <c r="P41" s="19" t="s">
        <v>2213</v>
      </c>
      <c r="Q41" s="268" t="s">
        <v>2271</v>
      </c>
      <c r="R41" s="202" t="s">
        <v>1922</v>
      </c>
      <c r="S41" s="282" t="s">
        <v>1925</v>
      </c>
      <c r="T41" s="282"/>
      <c r="U41" s="236"/>
      <c r="V41" s="273"/>
      <c r="W41" s="268" t="s">
        <v>2282</v>
      </c>
      <c r="X41" s="44" t="s">
        <v>1928</v>
      </c>
      <c r="Y41" s="239" t="s">
        <v>1965</v>
      </c>
      <c r="Z41" s="45" t="s">
        <v>1927</v>
      </c>
      <c r="AA41" s="45" t="s">
        <v>1931</v>
      </c>
      <c r="AB41" s="354" t="s">
        <v>2113</v>
      </c>
      <c r="AC41" s="232" t="s">
        <v>2032</v>
      </c>
      <c r="AD41" s="350" t="s">
        <v>2301</v>
      </c>
      <c r="AE41" s="202" t="s">
        <v>1960</v>
      </c>
      <c r="AF41" s="282" t="s">
        <v>1962</v>
      </c>
      <c r="AG41" s="282" t="s">
        <v>2115</v>
      </c>
      <c r="AH41" s="284" t="s">
        <v>2032</v>
      </c>
      <c r="AJ41" s="4" t="s">
        <v>236</v>
      </c>
      <c r="AL41" s="4" t="s">
        <v>132</v>
      </c>
      <c r="AM41" s="4" t="s">
        <v>237</v>
      </c>
      <c r="AO41" s="8" t="s">
        <v>210</v>
      </c>
      <c r="AP41" s="12">
        <v>0.15</v>
      </c>
      <c r="AQ41" s="157" t="s">
        <v>135</v>
      </c>
      <c r="AR41" s="149" t="s">
        <v>235</v>
      </c>
      <c r="AS41" s="161" t="str">
        <f t="shared" si="0"/>
        <v>東京都小金井市</v>
      </c>
      <c r="AT41" s="147">
        <v>11.05</v>
      </c>
      <c r="AU41" s="149">
        <v>10.83</v>
      </c>
      <c r="AV41" s="161">
        <v>10.68</v>
      </c>
      <c r="AW41" s="326" t="s">
        <v>2133</v>
      </c>
      <c r="AX41" s="303">
        <v>0.7</v>
      </c>
    </row>
    <row r="42" spans="1:50" ht="14.4">
      <c r="A42" s="305" t="s">
        <v>2133</v>
      </c>
      <c r="B42" s="308" t="s">
        <v>2204</v>
      </c>
      <c r="C42" s="198">
        <v>0.156</v>
      </c>
      <c r="D42" s="199">
        <v>0.06</v>
      </c>
      <c r="E42" s="201">
        <v>4.8000000000000001E-2</v>
      </c>
      <c r="F42" s="290" t="s">
        <v>2260</v>
      </c>
      <c r="G42" s="247" t="s">
        <v>1964</v>
      </c>
      <c r="H42" s="249" t="s">
        <v>1955</v>
      </c>
      <c r="I42" s="250" t="s">
        <v>1954</v>
      </c>
      <c r="J42" s="198">
        <f>C42</f>
        <v>0.156</v>
      </c>
      <c r="K42" s="199">
        <f t="shared" ref="K42" si="40">SUM(C42,E42)</f>
        <v>0.20400000000000001</v>
      </c>
      <c r="L42" s="237">
        <f t="shared" ref="L42" si="41">SUM(C42:E42)</f>
        <v>0.26400000000000001</v>
      </c>
      <c r="M42" s="430" t="s">
        <v>2047</v>
      </c>
      <c r="N42" s="332" t="s">
        <v>2473</v>
      </c>
      <c r="O42" s="69"/>
      <c r="P42" s="6" t="s">
        <v>2133</v>
      </c>
      <c r="Q42" s="270" t="s">
        <v>2272</v>
      </c>
      <c r="R42" s="200" t="s">
        <v>1924</v>
      </c>
      <c r="S42" s="199" t="s">
        <v>1925</v>
      </c>
      <c r="T42" s="199"/>
      <c r="U42" s="199"/>
      <c r="V42" s="201"/>
      <c r="W42" s="270" t="s">
        <v>2283</v>
      </c>
      <c r="X42" s="198" t="s">
        <v>1927</v>
      </c>
      <c r="Y42" s="199" t="s">
        <v>1930</v>
      </c>
      <c r="Z42" s="199" t="s">
        <v>2113</v>
      </c>
      <c r="AA42" s="199" t="s">
        <v>2032</v>
      </c>
      <c r="AB42" s="281"/>
      <c r="AC42" s="237"/>
      <c r="AD42" s="270" t="s">
        <v>2290</v>
      </c>
      <c r="AE42" s="200" t="s">
        <v>1959</v>
      </c>
      <c r="AF42" s="199" t="s">
        <v>1961</v>
      </c>
      <c r="AG42" s="199" t="s">
        <v>2115</v>
      </c>
      <c r="AH42" s="201" t="s">
        <v>2032</v>
      </c>
      <c r="AJ42" s="4" t="s">
        <v>239</v>
      </c>
      <c r="AL42" s="4" t="s">
        <v>132</v>
      </c>
      <c r="AM42" s="4" t="s">
        <v>240</v>
      </c>
      <c r="AO42" s="8" t="s">
        <v>210</v>
      </c>
      <c r="AP42" s="12">
        <v>0.15</v>
      </c>
      <c r="AQ42" s="157" t="s">
        <v>135</v>
      </c>
      <c r="AR42" s="149" t="s">
        <v>238</v>
      </c>
      <c r="AS42" s="161" t="str">
        <f t="shared" si="0"/>
        <v>東京都小平市</v>
      </c>
      <c r="AT42" s="147">
        <v>11.05</v>
      </c>
      <c r="AU42" s="149">
        <v>10.83</v>
      </c>
      <c r="AV42" s="161">
        <v>10.68</v>
      </c>
      <c r="AW42" s="252" t="s">
        <v>2134</v>
      </c>
      <c r="AX42" s="304">
        <v>0.7</v>
      </c>
    </row>
    <row r="43" spans="1:50" ht="14.4">
      <c r="A43" s="306" t="s">
        <v>2134</v>
      </c>
      <c r="B43" s="309" t="s">
        <v>2205</v>
      </c>
      <c r="C43" s="42">
        <v>0.156</v>
      </c>
      <c r="D43" s="43">
        <v>0.06</v>
      </c>
      <c r="E43" s="231">
        <v>4.8000000000000001E-2</v>
      </c>
      <c r="F43" s="291" t="s">
        <v>2261</v>
      </c>
      <c r="G43" s="241" t="s">
        <v>1964</v>
      </c>
      <c r="H43" s="230" t="s">
        <v>1955</v>
      </c>
      <c r="I43" s="242" t="s">
        <v>1954</v>
      </c>
      <c r="J43" s="42">
        <f>C43</f>
        <v>0.156</v>
      </c>
      <c r="K43" s="43">
        <f t="shared" ref="K43" si="42">SUM(C43,E43)</f>
        <v>0.20400000000000001</v>
      </c>
      <c r="L43" s="238">
        <f t="shared" ref="L43" si="43">SUM(C43:E43)</f>
        <v>0.26400000000000001</v>
      </c>
      <c r="M43" s="433" t="s">
        <v>2047</v>
      </c>
      <c r="N43" s="293" t="s">
        <v>2473</v>
      </c>
      <c r="O43" s="69"/>
      <c r="P43" s="4" t="s">
        <v>2134</v>
      </c>
      <c r="Q43" s="300" t="s">
        <v>2273</v>
      </c>
      <c r="R43" s="195" t="s">
        <v>1924</v>
      </c>
      <c r="S43" s="43" t="s">
        <v>1925</v>
      </c>
      <c r="T43" s="43"/>
      <c r="U43" s="43"/>
      <c r="V43" s="231"/>
      <c r="W43" s="300" t="s">
        <v>2284</v>
      </c>
      <c r="X43" s="42" t="s">
        <v>1927</v>
      </c>
      <c r="Y43" s="43" t="s">
        <v>1930</v>
      </c>
      <c r="Z43" s="43" t="s">
        <v>2113</v>
      </c>
      <c r="AA43" s="43" t="s">
        <v>2032</v>
      </c>
      <c r="AB43" s="280"/>
      <c r="AC43" s="238"/>
      <c r="AD43" s="300" t="s">
        <v>2291</v>
      </c>
      <c r="AE43" s="195" t="s">
        <v>1959</v>
      </c>
      <c r="AF43" s="43" t="s">
        <v>1961</v>
      </c>
      <c r="AG43" s="43" t="s">
        <v>2115</v>
      </c>
      <c r="AH43" s="231" t="s">
        <v>2032</v>
      </c>
      <c r="AJ43" s="4" t="s">
        <v>242</v>
      </c>
      <c r="AL43" s="4" t="s">
        <v>132</v>
      </c>
      <c r="AM43" s="4" t="s">
        <v>243</v>
      </c>
      <c r="AO43" s="8" t="s">
        <v>210</v>
      </c>
      <c r="AP43" s="12">
        <v>0.15</v>
      </c>
      <c r="AQ43" s="157" t="s">
        <v>135</v>
      </c>
      <c r="AR43" s="149" t="s">
        <v>241</v>
      </c>
      <c r="AS43" s="161" t="str">
        <f t="shared" si="0"/>
        <v>東京都日野市</v>
      </c>
      <c r="AT43" s="147">
        <v>11.05</v>
      </c>
      <c r="AU43" s="149">
        <v>10.83</v>
      </c>
      <c r="AV43" s="161">
        <v>10.68</v>
      </c>
      <c r="AW43" s="252" t="s">
        <v>2135</v>
      </c>
      <c r="AX43" s="304">
        <v>0.7</v>
      </c>
    </row>
    <row r="44" spans="1:50" ht="14.4">
      <c r="A44" s="306" t="s">
        <v>2135</v>
      </c>
      <c r="B44" s="309" t="s">
        <v>2206</v>
      </c>
      <c r="C44" s="42">
        <v>0.156</v>
      </c>
      <c r="D44" s="43">
        <v>0.06</v>
      </c>
      <c r="E44" s="231">
        <v>4.8000000000000001E-2</v>
      </c>
      <c r="F44" s="291" t="s">
        <v>2262</v>
      </c>
      <c r="G44" s="241" t="s">
        <v>1964</v>
      </c>
      <c r="H44" s="230" t="s">
        <v>1955</v>
      </c>
      <c r="I44" s="242" t="s">
        <v>1954</v>
      </c>
      <c r="J44" s="42">
        <f>C44</f>
        <v>0.156</v>
      </c>
      <c r="K44" s="43">
        <f t="shared" si="2"/>
        <v>0.20400000000000001</v>
      </c>
      <c r="L44" s="238">
        <f t="shared" si="3"/>
        <v>0.26400000000000001</v>
      </c>
      <c r="M44" s="433" t="s">
        <v>2047</v>
      </c>
      <c r="N44" s="293" t="s">
        <v>2473</v>
      </c>
      <c r="O44" s="69"/>
      <c r="P44" s="4" t="s">
        <v>2135</v>
      </c>
      <c r="Q44" s="300" t="s">
        <v>2274</v>
      </c>
      <c r="R44" s="195" t="s">
        <v>1924</v>
      </c>
      <c r="S44" s="43" t="s">
        <v>1925</v>
      </c>
      <c r="T44" s="43"/>
      <c r="U44" s="43"/>
      <c r="V44" s="231"/>
      <c r="W44" s="300" t="s">
        <v>2285</v>
      </c>
      <c r="X44" s="42" t="s">
        <v>1927</v>
      </c>
      <c r="Y44" s="43" t="s">
        <v>1930</v>
      </c>
      <c r="Z44" s="43" t="s">
        <v>2113</v>
      </c>
      <c r="AA44" s="43" t="s">
        <v>2032</v>
      </c>
      <c r="AB44" s="280"/>
      <c r="AC44" s="238"/>
      <c r="AD44" s="300" t="s">
        <v>2292</v>
      </c>
      <c r="AE44" s="195" t="s">
        <v>1959</v>
      </c>
      <c r="AF44" s="43" t="s">
        <v>1961</v>
      </c>
      <c r="AG44" s="43" t="s">
        <v>2115</v>
      </c>
      <c r="AH44" s="231" t="s">
        <v>2032</v>
      </c>
      <c r="AJ44" s="4" t="s">
        <v>244</v>
      </c>
      <c r="AL44" s="4" t="s">
        <v>132</v>
      </c>
      <c r="AM44" s="4" t="s">
        <v>245</v>
      </c>
      <c r="AO44" s="8" t="s">
        <v>210</v>
      </c>
      <c r="AP44" s="12">
        <v>0.15</v>
      </c>
      <c r="AQ44" s="157" t="s">
        <v>135</v>
      </c>
      <c r="AR44" s="149" t="s">
        <v>2334</v>
      </c>
      <c r="AS44" s="161" t="str">
        <f t="shared" si="0"/>
        <v>東京都東村山市</v>
      </c>
      <c r="AT44" s="147">
        <v>11.05</v>
      </c>
      <c r="AU44" s="149">
        <v>10.83</v>
      </c>
      <c r="AV44" s="161">
        <v>10.68</v>
      </c>
      <c r="AW44" s="252" t="s">
        <v>2136</v>
      </c>
      <c r="AX44" s="12">
        <v>0.45</v>
      </c>
    </row>
    <row r="45" spans="1:50" ht="14.4">
      <c r="A45" s="306" t="s">
        <v>2136</v>
      </c>
      <c r="B45" s="309" t="s">
        <v>2207</v>
      </c>
      <c r="C45" s="42">
        <v>0.126</v>
      </c>
      <c r="D45" s="43">
        <v>3.5999999999999997E-2</v>
      </c>
      <c r="E45" s="231">
        <v>0.03</v>
      </c>
      <c r="F45" s="291" t="s">
        <v>2263</v>
      </c>
      <c r="G45" s="241" t="s">
        <v>1964</v>
      </c>
      <c r="H45" s="230" t="s">
        <v>1955</v>
      </c>
      <c r="I45" s="242" t="s">
        <v>1954</v>
      </c>
      <c r="J45" s="42">
        <f t="shared" ref="J45" si="44">C45</f>
        <v>0.126</v>
      </c>
      <c r="K45" s="43">
        <f t="shared" si="2"/>
        <v>0.156</v>
      </c>
      <c r="L45" s="238">
        <f t="shared" si="3"/>
        <v>0.192</v>
      </c>
      <c r="M45" s="434" t="s">
        <v>2047</v>
      </c>
      <c r="N45" s="293" t="s">
        <v>2473</v>
      </c>
      <c r="O45" s="69"/>
      <c r="P45" s="4" t="s">
        <v>2136</v>
      </c>
      <c r="Q45" s="300" t="s">
        <v>2275</v>
      </c>
      <c r="R45" s="195" t="s">
        <v>1924</v>
      </c>
      <c r="S45" s="43" t="s">
        <v>1925</v>
      </c>
      <c r="T45" s="43"/>
      <c r="U45" s="43"/>
      <c r="V45" s="231"/>
      <c r="W45" s="300" t="s">
        <v>2286</v>
      </c>
      <c r="X45" s="42" t="s">
        <v>1927</v>
      </c>
      <c r="Y45" s="43" t="s">
        <v>1929</v>
      </c>
      <c r="Z45" s="43" t="s">
        <v>2113</v>
      </c>
      <c r="AA45" s="43" t="s">
        <v>2032</v>
      </c>
      <c r="AB45" s="280"/>
      <c r="AC45" s="238"/>
      <c r="AD45" s="300" t="s">
        <v>2293</v>
      </c>
      <c r="AE45" s="195" t="s">
        <v>1959</v>
      </c>
      <c r="AF45" s="43" t="s">
        <v>1961</v>
      </c>
      <c r="AG45" s="43" t="s">
        <v>2117</v>
      </c>
      <c r="AH45" s="231" t="s">
        <v>2032</v>
      </c>
      <c r="AJ45" s="4" t="s">
        <v>247</v>
      </c>
      <c r="AL45" s="4" t="s">
        <v>132</v>
      </c>
      <c r="AM45" s="4" t="s">
        <v>248</v>
      </c>
      <c r="AO45" s="8" t="s">
        <v>210</v>
      </c>
      <c r="AP45" s="12">
        <v>0.15</v>
      </c>
      <c r="AQ45" s="157" t="s">
        <v>135</v>
      </c>
      <c r="AR45" s="149" t="s">
        <v>246</v>
      </c>
      <c r="AS45" s="161" t="str">
        <f t="shared" si="0"/>
        <v>東京都国分寺市</v>
      </c>
      <c r="AT45" s="147">
        <v>11.05</v>
      </c>
      <c r="AU45" s="149">
        <v>10.83</v>
      </c>
      <c r="AV45" s="161">
        <v>10.68</v>
      </c>
      <c r="AW45" s="252" t="s">
        <v>2137</v>
      </c>
      <c r="AX45" s="12">
        <v>0.45</v>
      </c>
    </row>
    <row r="46" spans="1:50" ht="14.4">
      <c r="A46" s="306" t="s">
        <v>2137</v>
      </c>
      <c r="B46" s="309" t="s">
        <v>2208</v>
      </c>
      <c r="C46" s="42">
        <v>0.126</v>
      </c>
      <c r="D46" s="43">
        <v>3.5999999999999997E-2</v>
      </c>
      <c r="E46" s="231">
        <v>0.03</v>
      </c>
      <c r="F46" s="291" t="s">
        <v>2264</v>
      </c>
      <c r="G46" s="241" t="s">
        <v>1964</v>
      </c>
      <c r="H46" s="230" t="s">
        <v>1955</v>
      </c>
      <c r="I46" s="242" t="s">
        <v>1954</v>
      </c>
      <c r="J46" s="42">
        <f t="shared" ref="J46" si="45">C46</f>
        <v>0.126</v>
      </c>
      <c r="K46" s="43">
        <f t="shared" ref="K46" si="46">SUM(C46,E46)</f>
        <v>0.156</v>
      </c>
      <c r="L46" s="238">
        <f t="shared" ref="L46" si="47">SUM(C46:E46)</f>
        <v>0.192</v>
      </c>
      <c r="M46" s="434" t="s">
        <v>2047</v>
      </c>
      <c r="N46" s="293" t="s">
        <v>2473</v>
      </c>
      <c r="O46" s="69"/>
      <c r="P46" s="4" t="s">
        <v>2137</v>
      </c>
      <c r="Q46" s="300" t="s">
        <v>2276</v>
      </c>
      <c r="R46" s="195" t="s">
        <v>1924</v>
      </c>
      <c r="S46" s="43" t="s">
        <v>1925</v>
      </c>
      <c r="T46" s="43"/>
      <c r="U46" s="43"/>
      <c r="V46" s="231"/>
      <c r="W46" s="300" t="s">
        <v>2287</v>
      </c>
      <c r="X46" s="42" t="s">
        <v>1927</v>
      </c>
      <c r="Y46" s="43" t="s">
        <v>1929</v>
      </c>
      <c r="Z46" s="43" t="s">
        <v>2113</v>
      </c>
      <c r="AA46" s="43" t="s">
        <v>2032</v>
      </c>
      <c r="AB46" s="280"/>
      <c r="AC46" s="238"/>
      <c r="AD46" s="300" t="s">
        <v>2294</v>
      </c>
      <c r="AE46" s="195" t="s">
        <v>1959</v>
      </c>
      <c r="AF46" s="43" t="s">
        <v>1961</v>
      </c>
      <c r="AG46" s="43" t="s">
        <v>2117</v>
      </c>
      <c r="AH46" s="231" t="s">
        <v>2032</v>
      </c>
      <c r="AJ46" s="4" t="s">
        <v>250</v>
      </c>
      <c r="AL46" s="4" t="s">
        <v>132</v>
      </c>
      <c r="AM46" s="4" t="s">
        <v>251</v>
      </c>
      <c r="AO46" s="8" t="s">
        <v>210</v>
      </c>
      <c r="AP46" s="12">
        <v>0.15</v>
      </c>
      <c r="AQ46" s="157" t="s">
        <v>135</v>
      </c>
      <c r="AR46" s="149" t="s">
        <v>249</v>
      </c>
      <c r="AS46" s="161" t="str">
        <f t="shared" si="0"/>
        <v>東京都国立市</v>
      </c>
      <c r="AT46" s="147">
        <v>11.05</v>
      </c>
      <c r="AU46" s="149">
        <v>10.83</v>
      </c>
      <c r="AV46" s="161">
        <v>10.68</v>
      </c>
      <c r="AW46" s="252" t="s">
        <v>2138</v>
      </c>
      <c r="AX46" s="12">
        <v>0.45</v>
      </c>
    </row>
    <row r="47" spans="1:50" ht="15" thickBot="1">
      <c r="A47" s="306" t="s">
        <v>2138</v>
      </c>
      <c r="B47" s="309" t="s">
        <v>2209</v>
      </c>
      <c r="C47" s="42">
        <v>0.126</v>
      </c>
      <c r="D47" s="43">
        <v>3.5999999999999997E-2</v>
      </c>
      <c r="E47" s="231">
        <v>0.03</v>
      </c>
      <c r="F47" s="291" t="s">
        <v>2265</v>
      </c>
      <c r="G47" s="241" t="s">
        <v>1964</v>
      </c>
      <c r="H47" s="230" t="s">
        <v>1955</v>
      </c>
      <c r="I47" s="242" t="s">
        <v>1954</v>
      </c>
      <c r="J47" s="42">
        <f t="shared" si="1"/>
        <v>0.126</v>
      </c>
      <c r="K47" s="43">
        <f t="shared" si="2"/>
        <v>0.156</v>
      </c>
      <c r="L47" s="238">
        <f t="shared" si="3"/>
        <v>0.192</v>
      </c>
      <c r="M47" s="431" t="s">
        <v>2047</v>
      </c>
      <c r="N47" s="293" t="s">
        <v>2473</v>
      </c>
      <c r="O47" s="69"/>
      <c r="P47" s="4" t="s">
        <v>2138</v>
      </c>
      <c r="Q47" s="300" t="s">
        <v>2277</v>
      </c>
      <c r="R47" s="195" t="s">
        <v>1924</v>
      </c>
      <c r="S47" s="43" t="s">
        <v>1925</v>
      </c>
      <c r="T47" s="43"/>
      <c r="U47" s="43"/>
      <c r="V47" s="231"/>
      <c r="W47" s="300" t="s">
        <v>2288</v>
      </c>
      <c r="X47" s="42" t="s">
        <v>1927</v>
      </c>
      <c r="Y47" s="43" t="s">
        <v>1929</v>
      </c>
      <c r="Z47" s="43" t="s">
        <v>2113</v>
      </c>
      <c r="AA47" s="43" t="s">
        <v>2032</v>
      </c>
      <c r="AB47" s="280"/>
      <c r="AC47" s="238"/>
      <c r="AD47" s="300" t="s">
        <v>2295</v>
      </c>
      <c r="AE47" s="195" t="s">
        <v>1959</v>
      </c>
      <c r="AF47" s="43" t="s">
        <v>1961</v>
      </c>
      <c r="AG47" s="43" t="s">
        <v>2117</v>
      </c>
      <c r="AH47" s="231" t="s">
        <v>2032</v>
      </c>
      <c r="AJ47" s="4" t="s">
        <v>252</v>
      </c>
      <c r="AL47" s="4" t="s">
        <v>132</v>
      </c>
      <c r="AM47" s="4" t="s">
        <v>253</v>
      </c>
      <c r="AO47" s="8" t="s">
        <v>210</v>
      </c>
      <c r="AP47" s="12">
        <v>0.15</v>
      </c>
      <c r="AQ47" s="157" t="s">
        <v>135</v>
      </c>
      <c r="AR47" s="149" t="s">
        <v>2335</v>
      </c>
      <c r="AS47" s="161" t="str">
        <f t="shared" si="0"/>
        <v>東京都清瀬市</v>
      </c>
      <c r="AT47" s="147">
        <v>11.05</v>
      </c>
      <c r="AU47" s="149">
        <v>10.83</v>
      </c>
      <c r="AV47" s="161">
        <v>10.68</v>
      </c>
      <c r="AW47" s="13" t="s">
        <v>2214</v>
      </c>
      <c r="AX47" s="14">
        <v>0.7</v>
      </c>
    </row>
    <row r="48" spans="1:50" ht="15" thickBot="1">
      <c r="A48" s="2" t="s">
        <v>2214</v>
      </c>
      <c r="B48" s="311" t="s">
        <v>2215</v>
      </c>
      <c r="C48" s="274">
        <v>0.15</v>
      </c>
      <c r="D48" s="272">
        <v>0</v>
      </c>
      <c r="E48" s="273">
        <v>0</v>
      </c>
      <c r="F48" s="297" t="s">
        <v>2266</v>
      </c>
      <c r="G48" s="312" t="s">
        <v>1964</v>
      </c>
      <c r="H48" s="313"/>
      <c r="I48" s="302"/>
      <c r="J48" s="333">
        <f t="shared" si="1"/>
        <v>0.15</v>
      </c>
      <c r="K48" s="313">
        <f t="shared" si="2"/>
        <v>0.15</v>
      </c>
      <c r="L48" s="314">
        <f t="shared" si="3"/>
        <v>0.15</v>
      </c>
      <c r="M48" s="432" t="s">
        <v>2049</v>
      </c>
      <c r="N48" s="331" t="s">
        <v>2473</v>
      </c>
      <c r="O48" s="69"/>
      <c r="P48" s="321" t="s">
        <v>2214</v>
      </c>
      <c r="Q48" s="269" t="s">
        <v>2278</v>
      </c>
      <c r="R48" s="315" t="s">
        <v>1926</v>
      </c>
      <c r="S48" s="316" t="s">
        <v>1958</v>
      </c>
      <c r="T48" s="313" t="s">
        <v>1927</v>
      </c>
      <c r="U48" s="314" t="s">
        <v>1930</v>
      </c>
      <c r="V48" s="302" t="s">
        <v>2114</v>
      </c>
      <c r="W48" s="269" t="s">
        <v>2289</v>
      </c>
      <c r="X48" s="317" t="s">
        <v>69</v>
      </c>
      <c r="Y48" s="318" t="s">
        <v>69</v>
      </c>
      <c r="Z48" s="318" t="s">
        <v>69</v>
      </c>
      <c r="AA48" s="318" t="s">
        <v>69</v>
      </c>
      <c r="AB48" s="318" t="s">
        <v>69</v>
      </c>
      <c r="AC48" s="319" t="s">
        <v>69</v>
      </c>
      <c r="AD48" s="269" t="s">
        <v>2296</v>
      </c>
      <c r="AE48" s="317" t="s">
        <v>69</v>
      </c>
      <c r="AF48" s="318" t="s">
        <v>69</v>
      </c>
      <c r="AG48" s="318" t="s">
        <v>69</v>
      </c>
      <c r="AH48" s="320" t="s">
        <v>69</v>
      </c>
      <c r="AJ48" s="5" t="s">
        <v>255</v>
      </c>
      <c r="AL48" s="4" t="s">
        <v>132</v>
      </c>
      <c r="AM48" s="4" t="s">
        <v>256</v>
      </c>
      <c r="AO48" s="8" t="s">
        <v>210</v>
      </c>
      <c r="AP48" s="12">
        <v>0.15</v>
      </c>
      <c r="AQ48" s="157" t="s">
        <v>135</v>
      </c>
      <c r="AR48" s="149" t="s">
        <v>254</v>
      </c>
      <c r="AS48" s="161" t="str">
        <f t="shared" si="0"/>
        <v>東京都東久留米市</v>
      </c>
      <c r="AT48" s="147">
        <v>11.05</v>
      </c>
      <c r="AU48" s="149">
        <v>10.83</v>
      </c>
      <c r="AV48" s="161">
        <v>10.68</v>
      </c>
      <c r="AW48" s="327" t="s">
        <v>2098</v>
      </c>
      <c r="AX48" s="70">
        <v>0.7</v>
      </c>
    </row>
    <row r="49" spans="1:50" ht="14.4">
      <c r="A49" s="207" t="s">
        <v>2098</v>
      </c>
      <c r="B49" s="270">
        <v>13</v>
      </c>
      <c r="C49" s="198">
        <v>0.13200000000000001</v>
      </c>
      <c r="D49" s="199">
        <v>0</v>
      </c>
      <c r="E49" s="201">
        <v>0</v>
      </c>
      <c r="F49" s="263" t="s">
        <v>2241</v>
      </c>
      <c r="G49" s="248" t="s">
        <v>1964</v>
      </c>
      <c r="H49" s="275"/>
      <c r="I49" s="41"/>
      <c r="J49" s="276">
        <f t="shared" ref="J49" si="48">C49</f>
        <v>0.13200000000000001</v>
      </c>
      <c r="K49" s="275">
        <f t="shared" ref="K49" si="49">SUM(C49,E49)</f>
        <v>0.13200000000000001</v>
      </c>
      <c r="L49" s="235">
        <f t="shared" ref="L49" si="50">SUM(C49:E49)</f>
        <v>0.13200000000000001</v>
      </c>
      <c r="M49" s="430" t="s">
        <v>2048</v>
      </c>
      <c r="N49" s="295" t="s">
        <v>2468</v>
      </c>
      <c r="O49" s="69"/>
      <c r="P49" s="207" t="s">
        <v>2098</v>
      </c>
      <c r="Q49" s="268" t="s">
        <v>2095</v>
      </c>
      <c r="R49" s="307" t="s">
        <v>1926</v>
      </c>
      <c r="S49" s="150" t="s">
        <v>1958</v>
      </c>
      <c r="T49" s="275" t="s">
        <v>1927</v>
      </c>
      <c r="U49" s="235" t="s">
        <v>1930</v>
      </c>
      <c r="V49" s="41" t="s">
        <v>2114</v>
      </c>
      <c r="W49" s="268" t="s">
        <v>2096</v>
      </c>
      <c r="X49" s="277" t="s">
        <v>69</v>
      </c>
      <c r="Y49" s="279" t="s">
        <v>69</v>
      </c>
      <c r="Z49" s="279" t="s">
        <v>69</v>
      </c>
      <c r="AA49" s="279" t="s">
        <v>69</v>
      </c>
      <c r="AB49" s="279" t="s">
        <v>69</v>
      </c>
      <c r="AC49" s="296" t="s">
        <v>69</v>
      </c>
      <c r="AD49" s="194" t="s">
        <v>2097</v>
      </c>
      <c r="AE49" s="277" t="s">
        <v>69</v>
      </c>
      <c r="AF49" s="279" t="s">
        <v>69</v>
      </c>
      <c r="AG49" s="279" t="s">
        <v>69</v>
      </c>
      <c r="AH49" s="278" t="s">
        <v>69</v>
      </c>
      <c r="AJ49" s="2"/>
      <c r="AL49" s="4" t="s">
        <v>132</v>
      </c>
      <c r="AM49" s="4" t="s">
        <v>258</v>
      </c>
      <c r="AO49" s="8" t="s">
        <v>210</v>
      </c>
      <c r="AP49" s="12">
        <v>0.15</v>
      </c>
      <c r="AQ49" s="157" t="s">
        <v>135</v>
      </c>
      <c r="AR49" s="149" t="s">
        <v>257</v>
      </c>
      <c r="AS49" s="161" t="str">
        <f t="shared" si="0"/>
        <v>東京都稲城市</v>
      </c>
      <c r="AT49" s="147">
        <v>11.05</v>
      </c>
      <c r="AU49" s="149">
        <v>10.83</v>
      </c>
      <c r="AV49" s="161">
        <v>10.68</v>
      </c>
      <c r="AW49" s="328" t="s">
        <v>2099</v>
      </c>
      <c r="AX49" s="12">
        <v>0.7</v>
      </c>
    </row>
    <row r="50" spans="1:50" ht="14.4">
      <c r="A50" s="289" t="s">
        <v>2099</v>
      </c>
      <c r="B50" s="300">
        <v>63</v>
      </c>
      <c r="C50" s="42">
        <v>0.13200000000000001</v>
      </c>
      <c r="D50" s="43">
        <v>0</v>
      </c>
      <c r="E50" s="231">
        <v>0</v>
      </c>
      <c r="F50" s="291" t="s">
        <v>2242</v>
      </c>
      <c r="G50" s="241" t="s">
        <v>1964</v>
      </c>
      <c r="H50" s="43"/>
      <c r="I50" s="231"/>
      <c r="J50" s="195">
        <f t="shared" si="1"/>
        <v>0.13200000000000001</v>
      </c>
      <c r="K50" s="43">
        <f t="shared" si="2"/>
        <v>0.13200000000000001</v>
      </c>
      <c r="L50" s="238">
        <f t="shared" si="3"/>
        <v>0.13200000000000001</v>
      </c>
      <c r="M50" s="431" t="s">
        <v>2048</v>
      </c>
      <c r="N50" s="293" t="s">
        <v>2469</v>
      </c>
      <c r="O50" s="69"/>
      <c r="P50" s="289" t="s">
        <v>2099</v>
      </c>
      <c r="Q50" s="300" t="s">
        <v>1989</v>
      </c>
      <c r="R50" s="298" t="s">
        <v>1926</v>
      </c>
      <c r="S50" s="149" t="s">
        <v>1958</v>
      </c>
      <c r="T50" s="43" t="s">
        <v>1927</v>
      </c>
      <c r="U50" s="238" t="s">
        <v>1930</v>
      </c>
      <c r="V50" s="41" t="s">
        <v>2114</v>
      </c>
      <c r="W50" s="268" t="s">
        <v>2010</v>
      </c>
      <c r="X50" s="208" t="s">
        <v>69</v>
      </c>
      <c r="Y50" s="203" t="s">
        <v>69</v>
      </c>
      <c r="Z50" s="279" t="s">
        <v>69</v>
      </c>
      <c r="AA50" s="279" t="s">
        <v>69</v>
      </c>
      <c r="AB50" s="203" t="s">
        <v>69</v>
      </c>
      <c r="AC50" s="286" t="s">
        <v>69</v>
      </c>
      <c r="AD50" s="19" t="s">
        <v>2030</v>
      </c>
      <c r="AE50" s="208" t="s">
        <v>69</v>
      </c>
      <c r="AF50" s="203" t="s">
        <v>69</v>
      </c>
      <c r="AG50" s="203" t="s">
        <v>69</v>
      </c>
      <c r="AH50" s="204" t="s">
        <v>69</v>
      </c>
      <c r="AJ50" s="2"/>
      <c r="AL50" s="4" t="s">
        <v>132</v>
      </c>
      <c r="AM50" s="4" t="s">
        <v>260</v>
      </c>
      <c r="AO50" s="8" t="s">
        <v>210</v>
      </c>
      <c r="AP50" s="12">
        <v>0.15</v>
      </c>
      <c r="AQ50" s="157" t="s">
        <v>135</v>
      </c>
      <c r="AR50" s="149" t="s">
        <v>259</v>
      </c>
      <c r="AS50" s="161" t="str">
        <f t="shared" si="0"/>
        <v>東京都西東京市</v>
      </c>
      <c r="AT50" s="147">
        <v>11.05</v>
      </c>
      <c r="AU50" s="149">
        <v>10.83</v>
      </c>
      <c r="AV50" s="161">
        <v>10.68</v>
      </c>
      <c r="AW50" s="329" t="s">
        <v>2100</v>
      </c>
      <c r="AX50" s="12">
        <v>0.55000000000000004</v>
      </c>
    </row>
    <row r="51" spans="1:50" ht="14.4">
      <c r="A51" s="19" t="s">
        <v>2100</v>
      </c>
      <c r="B51" s="300">
        <v>14</v>
      </c>
      <c r="C51" s="42">
        <v>0.108</v>
      </c>
      <c r="D51" s="43">
        <v>0</v>
      </c>
      <c r="E51" s="231">
        <v>0</v>
      </c>
      <c r="F51" s="291" t="s">
        <v>2243</v>
      </c>
      <c r="G51" s="241" t="s">
        <v>1964</v>
      </c>
      <c r="H51" s="43"/>
      <c r="I51" s="231"/>
      <c r="J51" s="195">
        <f t="shared" ref="J51" si="51">C51</f>
        <v>0.108</v>
      </c>
      <c r="K51" s="43">
        <f t="shared" ref="K51" si="52">SUM(C51,E51)</f>
        <v>0.108</v>
      </c>
      <c r="L51" s="238">
        <f t="shared" ref="L51" si="53">SUM(C51:E51)</f>
        <v>0.108</v>
      </c>
      <c r="M51" s="431" t="s">
        <v>2049</v>
      </c>
      <c r="N51" s="293" t="s">
        <v>2468</v>
      </c>
      <c r="O51" s="69"/>
      <c r="P51" s="19" t="s">
        <v>2100</v>
      </c>
      <c r="Q51" s="300" t="s">
        <v>2101</v>
      </c>
      <c r="R51" s="298" t="s">
        <v>1926</v>
      </c>
      <c r="S51" s="149" t="s">
        <v>1958</v>
      </c>
      <c r="T51" s="43" t="s">
        <v>1927</v>
      </c>
      <c r="U51" s="238" t="s">
        <v>1930</v>
      </c>
      <c r="V51" s="41" t="s">
        <v>2114</v>
      </c>
      <c r="W51" s="268" t="s">
        <v>2102</v>
      </c>
      <c r="X51" s="208" t="s">
        <v>69</v>
      </c>
      <c r="Y51" s="203" t="s">
        <v>69</v>
      </c>
      <c r="Z51" s="279" t="s">
        <v>69</v>
      </c>
      <c r="AA51" s="279" t="s">
        <v>69</v>
      </c>
      <c r="AB51" s="203" t="s">
        <v>69</v>
      </c>
      <c r="AC51" s="286" t="s">
        <v>69</v>
      </c>
      <c r="AD51" s="19" t="s">
        <v>2103</v>
      </c>
      <c r="AE51" s="208" t="s">
        <v>69</v>
      </c>
      <c r="AF51" s="203" t="s">
        <v>69</v>
      </c>
      <c r="AG51" s="203" t="s">
        <v>69</v>
      </c>
      <c r="AH51" s="204" t="s">
        <v>69</v>
      </c>
      <c r="AJ51" s="2"/>
      <c r="AL51" s="4" t="s">
        <v>132</v>
      </c>
      <c r="AM51" s="4" t="s">
        <v>262</v>
      </c>
      <c r="AO51" s="8" t="s">
        <v>210</v>
      </c>
      <c r="AP51" s="12">
        <v>0.15</v>
      </c>
      <c r="AQ51" s="157" t="s">
        <v>201</v>
      </c>
      <c r="AR51" s="149" t="s">
        <v>261</v>
      </c>
      <c r="AS51" s="161" t="str">
        <f t="shared" si="0"/>
        <v>神奈川県鎌倉市</v>
      </c>
      <c r="AT51" s="147">
        <v>11.05</v>
      </c>
      <c r="AU51" s="149">
        <v>10.83</v>
      </c>
      <c r="AV51" s="161">
        <v>10.68</v>
      </c>
      <c r="AW51" s="329" t="s">
        <v>2104</v>
      </c>
      <c r="AX51" s="12">
        <v>0.55000000000000004</v>
      </c>
    </row>
    <row r="52" spans="1:50" ht="14.4">
      <c r="A52" s="19" t="s">
        <v>2104</v>
      </c>
      <c r="B52" s="300">
        <v>64</v>
      </c>
      <c r="C52" s="42">
        <v>0.108</v>
      </c>
      <c r="D52" s="43">
        <v>0</v>
      </c>
      <c r="E52" s="231">
        <v>0</v>
      </c>
      <c r="F52" s="291" t="s">
        <v>2244</v>
      </c>
      <c r="G52" s="241" t="s">
        <v>1964</v>
      </c>
      <c r="H52" s="43"/>
      <c r="I52" s="231"/>
      <c r="J52" s="195">
        <f t="shared" si="1"/>
        <v>0.108</v>
      </c>
      <c r="K52" s="43">
        <f t="shared" si="2"/>
        <v>0.108</v>
      </c>
      <c r="L52" s="238">
        <f t="shared" si="3"/>
        <v>0.108</v>
      </c>
      <c r="M52" s="431" t="s">
        <v>2049</v>
      </c>
      <c r="N52" s="293" t="s">
        <v>2469</v>
      </c>
      <c r="O52" s="69"/>
      <c r="P52" s="19" t="s">
        <v>2104</v>
      </c>
      <c r="Q52" s="300" t="s">
        <v>1990</v>
      </c>
      <c r="R52" s="298" t="s">
        <v>1926</v>
      </c>
      <c r="S52" s="149" t="s">
        <v>1958</v>
      </c>
      <c r="T52" s="43" t="s">
        <v>1927</v>
      </c>
      <c r="U52" s="238" t="s">
        <v>1930</v>
      </c>
      <c r="V52" s="41" t="s">
        <v>2114</v>
      </c>
      <c r="W52" s="268" t="s">
        <v>2011</v>
      </c>
      <c r="X52" s="208" t="s">
        <v>69</v>
      </c>
      <c r="Y52" s="203" t="s">
        <v>69</v>
      </c>
      <c r="Z52" s="279" t="s">
        <v>69</v>
      </c>
      <c r="AA52" s="279" t="s">
        <v>69</v>
      </c>
      <c r="AB52" s="203" t="s">
        <v>69</v>
      </c>
      <c r="AC52" s="286" t="s">
        <v>69</v>
      </c>
      <c r="AD52" s="19" t="s">
        <v>2031</v>
      </c>
      <c r="AE52" s="208" t="s">
        <v>69</v>
      </c>
      <c r="AF52" s="203" t="s">
        <v>69</v>
      </c>
      <c r="AG52" s="203" t="s">
        <v>69</v>
      </c>
      <c r="AH52" s="204" t="s">
        <v>69</v>
      </c>
      <c r="AJ52" s="2"/>
      <c r="AL52" s="4" t="s">
        <v>132</v>
      </c>
      <c r="AM52" s="4" t="s">
        <v>264</v>
      </c>
      <c r="AO52" s="8" t="s">
        <v>210</v>
      </c>
      <c r="AP52" s="12">
        <v>0.15</v>
      </c>
      <c r="AQ52" s="157" t="s">
        <v>201</v>
      </c>
      <c r="AR52" s="149" t="s">
        <v>263</v>
      </c>
      <c r="AS52" s="161" t="str">
        <f t="shared" si="0"/>
        <v>神奈川県厚木市</v>
      </c>
      <c r="AT52" s="147">
        <v>11.05</v>
      </c>
      <c r="AU52" s="149">
        <v>10.83</v>
      </c>
      <c r="AV52" s="161">
        <v>10.68</v>
      </c>
      <c r="AW52" s="329" t="s">
        <v>2105</v>
      </c>
      <c r="AX52" s="12">
        <v>0.7</v>
      </c>
    </row>
    <row r="53" spans="1:50" ht="15" thickBot="1">
      <c r="A53" s="19" t="s">
        <v>2105</v>
      </c>
      <c r="B53" s="300">
        <v>43</v>
      </c>
      <c r="C53" s="42">
        <v>0.15</v>
      </c>
      <c r="D53" s="43">
        <v>0</v>
      </c>
      <c r="E53" s="231">
        <v>0</v>
      </c>
      <c r="F53" s="291" t="s">
        <v>2245</v>
      </c>
      <c r="G53" s="241" t="s">
        <v>1964</v>
      </c>
      <c r="H53" s="43"/>
      <c r="I53" s="231"/>
      <c r="J53" s="195">
        <f t="shared" si="1"/>
        <v>0.15</v>
      </c>
      <c r="K53" s="43">
        <f t="shared" si="2"/>
        <v>0.15</v>
      </c>
      <c r="L53" s="238">
        <f t="shared" si="3"/>
        <v>0.15</v>
      </c>
      <c r="M53" s="431" t="s">
        <v>2049</v>
      </c>
      <c r="N53" s="293" t="s">
        <v>2468</v>
      </c>
      <c r="O53" s="69"/>
      <c r="P53" s="19" t="s">
        <v>2105</v>
      </c>
      <c r="Q53" s="300" t="s">
        <v>2106</v>
      </c>
      <c r="R53" s="298" t="s">
        <v>1926</v>
      </c>
      <c r="S53" s="149" t="s">
        <v>1958</v>
      </c>
      <c r="T53" s="43" t="s">
        <v>1927</v>
      </c>
      <c r="U53" s="238" t="s">
        <v>1930</v>
      </c>
      <c r="V53" s="41" t="s">
        <v>2114</v>
      </c>
      <c r="W53" s="268" t="s">
        <v>2110</v>
      </c>
      <c r="X53" s="208" t="s">
        <v>69</v>
      </c>
      <c r="Y53" s="203" t="s">
        <v>69</v>
      </c>
      <c r="Z53" s="203" t="s">
        <v>69</v>
      </c>
      <c r="AA53" s="203" t="s">
        <v>69</v>
      </c>
      <c r="AB53" s="203" t="s">
        <v>69</v>
      </c>
      <c r="AC53" s="286" t="s">
        <v>69</v>
      </c>
      <c r="AD53" s="19" t="s">
        <v>2111</v>
      </c>
      <c r="AE53" s="208" t="s">
        <v>69</v>
      </c>
      <c r="AF53" s="203" t="s">
        <v>69</v>
      </c>
      <c r="AG53" s="203" t="s">
        <v>69</v>
      </c>
      <c r="AH53" s="204" t="s">
        <v>69</v>
      </c>
      <c r="AJ53" s="2"/>
      <c r="AL53" s="4" t="s">
        <v>132</v>
      </c>
      <c r="AM53" s="4" t="s">
        <v>266</v>
      </c>
      <c r="AO53" s="8" t="s">
        <v>210</v>
      </c>
      <c r="AP53" s="12">
        <v>0.15</v>
      </c>
      <c r="AQ53" s="157" t="s">
        <v>1934</v>
      </c>
      <c r="AR53" s="149" t="s">
        <v>265</v>
      </c>
      <c r="AS53" s="161" t="str">
        <f t="shared" si="0"/>
        <v>愛知県名古屋市</v>
      </c>
      <c r="AT53" s="147">
        <v>11.05</v>
      </c>
      <c r="AU53" s="149">
        <v>10.83</v>
      </c>
      <c r="AV53" s="172">
        <v>10.68</v>
      </c>
      <c r="AW53" s="330" t="s">
        <v>2107</v>
      </c>
      <c r="AX53" s="153">
        <v>0.7</v>
      </c>
    </row>
    <row r="54" spans="1:50" ht="15" thickBot="1">
      <c r="A54" s="67" t="s">
        <v>2107</v>
      </c>
      <c r="B54" s="269">
        <v>46</v>
      </c>
      <c r="C54" s="44">
        <v>0.15</v>
      </c>
      <c r="D54" s="45">
        <v>0</v>
      </c>
      <c r="E54" s="232">
        <v>0</v>
      </c>
      <c r="F54" s="292" t="s">
        <v>2246</v>
      </c>
      <c r="G54" s="243" t="s">
        <v>1964</v>
      </c>
      <c r="H54" s="45"/>
      <c r="I54" s="232"/>
      <c r="J54" s="196">
        <f t="shared" ref="J54" si="54">C54</f>
        <v>0.15</v>
      </c>
      <c r="K54" s="45">
        <f t="shared" ref="K54" si="55">SUM(C54,E54)</f>
        <v>0.15</v>
      </c>
      <c r="L54" s="239">
        <f t="shared" ref="L54" si="56">SUM(C54:E54)</f>
        <v>0.15</v>
      </c>
      <c r="M54" s="435" t="s">
        <v>2049</v>
      </c>
      <c r="N54" s="294" t="s">
        <v>2469</v>
      </c>
      <c r="O54" s="69"/>
      <c r="P54" s="67" t="s">
        <v>2107</v>
      </c>
      <c r="Q54" s="301" t="s">
        <v>2108</v>
      </c>
      <c r="R54" s="299" t="s">
        <v>1926</v>
      </c>
      <c r="S54" s="152" t="s">
        <v>1958</v>
      </c>
      <c r="T54" s="45" t="s">
        <v>1927</v>
      </c>
      <c r="U54" s="239" t="s">
        <v>1930</v>
      </c>
      <c r="V54" s="302" t="s">
        <v>2114</v>
      </c>
      <c r="W54" s="269" t="s">
        <v>2109</v>
      </c>
      <c r="X54" s="209" t="s">
        <v>69</v>
      </c>
      <c r="Y54" s="205" t="s">
        <v>69</v>
      </c>
      <c r="Z54" s="318" t="s">
        <v>69</v>
      </c>
      <c r="AA54" s="318" t="s">
        <v>69</v>
      </c>
      <c r="AB54" s="205" t="s">
        <v>69</v>
      </c>
      <c r="AC54" s="287" t="s">
        <v>69</v>
      </c>
      <c r="AD54" s="67" t="s">
        <v>2112</v>
      </c>
      <c r="AE54" s="209" t="s">
        <v>69</v>
      </c>
      <c r="AF54" s="205" t="s">
        <v>69</v>
      </c>
      <c r="AG54" s="205" t="s">
        <v>69</v>
      </c>
      <c r="AH54" s="206" t="s">
        <v>69</v>
      </c>
      <c r="AJ54" s="2"/>
      <c r="AL54" s="4" t="s">
        <v>132</v>
      </c>
      <c r="AM54" s="4" t="s">
        <v>268</v>
      </c>
      <c r="AO54" s="8" t="s">
        <v>210</v>
      </c>
      <c r="AP54" s="12">
        <v>0.15</v>
      </c>
      <c r="AQ54" s="157" t="s">
        <v>1934</v>
      </c>
      <c r="AR54" s="149" t="s">
        <v>267</v>
      </c>
      <c r="AS54" s="161" t="str">
        <f t="shared" si="0"/>
        <v>愛知県刈谷市</v>
      </c>
      <c r="AT54" s="147">
        <v>11.05</v>
      </c>
      <c r="AU54" s="149">
        <v>10.83</v>
      </c>
      <c r="AV54" s="172">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132</v>
      </c>
      <c r="AM55" s="4" t="s">
        <v>270</v>
      </c>
      <c r="AO55" s="8" t="s">
        <v>210</v>
      </c>
      <c r="AP55" s="12">
        <v>0.15</v>
      </c>
      <c r="AQ55" s="157" t="s">
        <v>1934</v>
      </c>
      <c r="AR55" s="149" t="s">
        <v>269</v>
      </c>
      <c r="AS55" s="161" t="str">
        <f t="shared" si="0"/>
        <v>愛知県豊田市</v>
      </c>
      <c r="AT55" s="147">
        <v>11.05</v>
      </c>
      <c r="AU55" s="149">
        <v>10.83</v>
      </c>
      <c r="AV55" s="172">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132</v>
      </c>
      <c r="AM56" s="4" t="s">
        <v>272</v>
      </c>
      <c r="AO56" s="8" t="s">
        <v>210</v>
      </c>
      <c r="AP56" s="12">
        <v>0.15</v>
      </c>
      <c r="AQ56" s="157" t="s">
        <v>207</v>
      </c>
      <c r="AR56" s="149" t="s">
        <v>271</v>
      </c>
      <c r="AS56" s="161" t="str">
        <f t="shared" si="0"/>
        <v>大阪府守口市</v>
      </c>
      <c r="AT56" s="147">
        <v>11.05</v>
      </c>
      <c r="AU56" s="149">
        <v>10.83</v>
      </c>
      <c r="AV56" s="172">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132</v>
      </c>
      <c r="AM57" s="4" t="s">
        <v>274</v>
      </c>
      <c r="AO57" s="8" t="s">
        <v>210</v>
      </c>
      <c r="AP57" s="12">
        <v>0.15</v>
      </c>
      <c r="AQ57" s="157" t="s">
        <v>207</v>
      </c>
      <c r="AR57" s="149" t="s">
        <v>273</v>
      </c>
      <c r="AS57" s="161" t="str">
        <f t="shared" si="0"/>
        <v>大阪府大東市</v>
      </c>
      <c r="AT57" s="147">
        <v>11.05</v>
      </c>
      <c r="AU57" s="149">
        <v>10.83</v>
      </c>
      <c r="AV57" s="172">
        <v>10.68</v>
      </c>
    </row>
    <row r="58" spans="1:50" ht="14.4">
      <c r="E58" s="65"/>
      <c r="F58" s="65"/>
      <c r="G58" s="65"/>
      <c r="H58" s="65"/>
      <c r="I58" s="65"/>
      <c r="AJ58" s="2"/>
      <c r="AL58" s="4" t="s">
        <v>132</v>
      </c>
      <c r="AM58" s="4" t="s">
        <v>276</v>
      </c>
      <c r="AO58" s="8" t="s">
        <v>210</v>
      </c>
      <c r="AP58" s="12">
        <v>0.15</v>
      </c>
      <c r="AQ58" s="157" t="s">
        <v>207</v>
      </c>
      <c r="AR58" s="149" t="s">
        <v>275</v>
      </c>
      <c r="AS58" s="161" t="str">
        <f t="shared" si="0"/>
        <v>大阪府門真市</v>
      </c>
      <c r="AT58" s="147">
        <v>11.05</v>
      </c>
      <c r="AU58" s="149">
        <v>10.83</v>
      </c>
      <c r="AV58" s="172">
        <v>10.68</v>
      </c>
    </row>
    <row r="59" spans="1:50" ht="14.4">
      <c r="E59" s="65"/>
      <c r="F59" s="65"/>
      <c r="G59" s="65"/>
      <c r="H59" s="65"/>
      <c r="I59" s="65"/>
      <c r="AJ59" s="2"/>
      <c r="AL59" s="4" t="s">
        <v>132</v>
      </c>
      <c r="AM59" s="4" t="s">
        <v>278</v>
      </c>
      <c r="AO59" s="8" t="s">
        <v>210</v>
      </c>
      <c r="AP59" s="12">
        <v>0.15</v>
      </c>
      <c r="AQ59" s="157" t="s">
        <v>1935</v>
      </c>
      <c r="AR59" s="149" t="s">
        <v>277</v>
      </c>
      <c r="AS59" s="161" t="str">
        <f t="shared" si="0"/>
        <v>兵庫県西宮市</v>
      </c>
      <c r="AT59" s="147">
        <v>11.05</v>
      </c>
      <c r="AU59" s="149">
        <v>10.83</v>
      </c>
      <c r="AV59" s="172">
        <v>10.68</v>
      </c>
    </row>
    <row r="60" spans="1:50" ht="14.4">
      <c r="E60" s="65"/>
      <c r="F60" s="65"/>
      <c r="G60" s="65"/>
      <c r="H60" s="65"/>
      <c r="I60" s="65"/>
      <c r="AJ60" s="2"/>
      <c r="AL60" s="4" t="s">
        <v>132</v>
      </c>
      <c r="AM60" s="4" t="s">
        <v>280</v>
      </c>
      <c r="AO60" s="8" t="s">
        <v>210</v>
      </c>
      <c r="AP60" s="12">
        <v>0.15</v>
      </c>
      <c r="AQ60" s="157" t="s">
        <v>1935</v>
      </c>
      <c r="AR60" s="149" t="s">
        <v>279</v>
      </c>
      <c r="AS60" s="161" t="str">
        <f t="shared" si="0"/>
        <v>兵庫県芦屋市</v>
      </c>
      <c r="AT60" s="147">
        <v>11.05</v>
      </c>
      <c r="AU60" s="149">
        <v>10.83</v>
      </c>
      <c r="AV60" s="172">
        <v>10.68</v>
      </c>
    </row>
    <row r="61" spans="1:50" ht="15" thickBot="1">
      <c r="E61" s="65"/>
      <c r="F61" s="65"/>
      <c r="G61" s="65"/>
      <c r="H61" s="65"/>
      <c r="I61" s="65"/>
      <c r="AJ61" s="2"/>
      <c r="AL61" s="4" t="s">
        <v>132</v>
      </c>
      <c r="AM61" s="4" t="s">
        <v>282</v>
      </c>
      <c r="AO61" s="9" t="s">
        <v>210</v>
      </c>
      <c r="AP61" s="153">
        <v>0.15</v>
      </c>
      <c r="AQ61" s="158" t="s">
        <v>1935</v>
      </c>
      <c r="AR61" s="152" t="s">
        <v>281</v>
      </c>
      <c r="AS61" s="178" t="str">
        <f t="shared" si="0"/>
        <v>兵庫県宝塚市</v>
      </c>
      <c r="AT61" s="151">
        <v>11.05</v>
      </c>
      <c r="AU61" s="152">
        <v>10.83</v>
      </c>
      <c r="AV61" s="219">
        <v>10.68</v>
      </c>
    </row>
    <row r="62" spans="1:50" ht="14.4">
      <c r="E62" s="65"/>
      <c r="F62" s="65"/>
      <c r="G62" s="65"/>
      <c r="H62" s="65"/>
      <c r="I62" s="65"/>
      <c r="AJ62" s="2"/>
      <c r="AL62" s="4" t="s">
        <v>132</v>
      </c>
      <c r="AM62" s="4" t="s">
        <v>285</v>
      </c>
      <c r="AO62" s="10" t="s">
        <v>283</v>
      </c>
      <c r="AP62" s="70">
        <v>0.12</v>
      </c>
      <c r="AQ62" s="220" t="s">
        <v>158</v>
      </c>
      <c r="AR62" s="171" t="s">
        <v>284</v>
      </c>
      <c r="AS62" s="218" t="str">
        <f t="shared" si="0"/>
        <v>茨城県牛久市</v>
      </c>
      <c r="AT62" s="182">
        <v>10.84</v>
      </c>
      <c r="AU62" s="171">
        <v>10.66</v>
      </c>
      <c r="AV62" s="218">
        <v>10.54</v>
      </c>
    </row>
    <row r="63" spans="1:50" ht="14.4">
      <c r="E63" s="65"/>
      <c r="F63" s="65"/>
      <c r="G63" s="65"/>
      <c r="H63" s="65"/>
      <c r="I63" s="65"/>
      <c r="AJ63" s="2"/>
      <c r="AL63" s="4" t="s">
        <v>132</v>
      </c>
      <c r="AM63" s="4" t="s">
        <v>287</v>
      </c>
      <c r="AO63" s="8" t="s">
        <v>283</v>
      </c>
      <c r="AP63" s="12">
        <v>0.12</v>
      </c>
      <c r="AQ63" s="221" t="s">
        <v>164</v>
      </c>
      <c r="AR63" s="149" t="s">
        <v>286</v>
      </c>
      <c r="AS63" s="172" t="str">
        <f t="shared" si="0"/>
        <v>埼玉県朝霞市</v>
      </c>
      <c r="AT63" s="147">
        <v>10.84</v>
      </c>
      <c r="AU63" s="149">
        <v>10.66</v>
      </c>
      <c r="AV63" s="172">
        <v>10.54</v>
      </c>
    </row>
    <row r="64" spans="1:50" ht="14.4">
      <c r="E64" s="65"/>
      <c r="F64" s="65"/>
      <c r="G64" s="65"/>
      <c r="H64" s="65"/>
      <c r="I64" s="65"/>
      <c r="AJ64" s="2"/>
      <c r="AL64" s="4" t="s">
        <v>132</v>
      </c>
      <c r="AM64" s="4" t="s">
        <v>288</v>
      </c>
      <c r="AO64" s="8" t="s">
        <v>283</v>
      </c>
      <c r="AP64" s="12">
        <v>0.12</v>
      </c>
      <c r="AQ64" s="221" t="s">
        <v>164</v>
      </c>
      <c r="AR64" s="149" t="s">
        <v>2336</v>
      </c>
      <c r="AS64" s="172" t="str">
        <f t="shared" si="0"/>
        <v>埼玉県志木市</v>
      </c>
      <c r="AT64" s="147">
        <v>10.84</v>
      </c>
      <c r="AU64" s="149">
        <v>10.66</v>
      </c>
      <c r="AV64" s="172">
        <v>10.54</v>
      </c>
    </row>
    <row r="65" spans="5:48" ht="14.4">
      <c r="E65" s="65"/>
      <c r="F65" s="65"/>
      <c r="G65" s="65"/>
      <c r="H65" s="65"/>
      <c r="I65" s="65"/>
      <c r="AJ65" s="2"/>
      <c r="AL65" s="4" t="s">
        <v>132</v>
      </c>
      <c r="AM65" s="4" t="s">
        <v>289</v>
      </c>
      <c r="AO65" s="8" t="s">
        <v>283</v>
      </c>
      <c r="AP65" s="12">
        <v>0.12</v>
      </c>
      <c r="AQ65" s="221" t="s">
        <v>164</v>
      </c>
      <c r="AR65" s="149" t="s">
        <v>2337</v>
      </c>
      <c r="AS65" s="172" t="str">
        <f t="shared" si="0"/>
        <v>埼玉県和光市</v>
      </c>
      <c r="AT65" s="147">
        <v>10.84</v>
      </c>
      <c r="AU65" s="149">
        <v>10.66</v>
      </c>
      <c r="AV65" s="172">
        <v>10.54</v>
      </c>
    </row>
    <row r="66" spans="5:48" ht="14.4">
      <c r="E66" s="65"/>
      <c r="F66" s="65"/>
      <c r="G66" s="65"/>
      <c r="H66" s="65"/>
      <c r="I66" s="65"/>
      <c r="AJ66" s="2"/>
      <c r="AL66" s="4" t="s">
        <v>132</v>
      </c>
      <c r="AM66" s="4" t="s">
        <v>291</v>
      </c>
      <c r="AO66" s="8" t="s">
        <v>283</v>
      </c>
      <c r="AP66" s="12">
        <v>0.12</v>
      </c>
      <c r="AQ66" s="221" t="s">
        <v>166</v>
      </c>
      <c r="AR66" s="149" t="s">
        <v>290</v>
      </c>
      <c r="AS66" s="172" t="str">
        <f t="shared" si="0"/>
        <v>千葉県船橋市</v>
      </c>
      <c r="AT66" s="147">
        <v>10.84</v>
      </c>
      <c r="AU66" s="149">
        <v>10.66</v>
      </c>
      <c r="AV66" s="172">
        <v>10.54</v>
      </c>
    </row>
    <row r="67" spans="5:48" ht="14.4">
      <c r="E67" s="65"/>
      <c r="F67" s="65"/>
      <c r="G67" s="65"/>
      <c r="H67" s="65"/>
      <c r="I67" s="65"/>
      <c r="AJ67" s="2"/>
      <c r="AL67" s="4" t="s">
        <v>132</v>
      </c>
      <c r="AM67" s="4" t="s">
        <v>293</v>
      </c>
      <c r="AO67" s="8" t="s">
        <v>283</v>
      </c>
      <c r="AP67" s="12">
        <v>0.12</v>
      </c>
      <c r="AQ67" s="221" t="s">
        <v>166</v>
      </c>
      <c r="AR67" s="149" t="s">
        <v>292</v>
      </c>
      <c r="AS67" s="172" t="str">
        <f t="shared" si="0"/>
        <v>千葉県成田市</v>
      </c>
      <c r="AT67" s="147">
        <v>10.84</v>
      </c>
      <c r="AU67" s="149">
        <v>10.66</v>
      </c>
      <c r="AV67" s="172">
        <v>10.54</v>
      </c>
    </row>
    <row r="68" spans="5:48" ht="14.4">
      <c r="E68" s="65"/>
      <c r="F68" s="65"/>
      <c r="G68" s="65"/>
      <c r="H68" s="65"/>
      <c r="I68" s="65"/>
      <c r="AJ68" s="2"/>
      <c r="AL68" s="4" t="s">
        <v>132</v>
      </c>
      <c r="AM68" s="4" t="s">
        <v>295</v>
      </c>
      <c r="AO68" s="8" t="s">
        <v>283</v>
      </c>
      <c r="AP68" s="12">
        <v>0.12</v>
      </c>
      <c r="AQ68" s="221" t="s">
        <v>166</v>
      </c>
      <c r="AR68" s="149" t="s">
        <v>294</v>
      </c>
      <c r="AS68" s="172" t="str">
        <f t="shared" ref="AS68:AS131" si="57">AQ68&amp;AR68</f>
        <v>千葉県習志野市</v>
      </c>
      <c r="AT68" s="147">
        <v>10.84</v>
      </c>
      <c r="AU68" s="149">
        <v>10.66</v>
      </c>
      <c r="AV68" s="172">
        <v>10.54</v>
      </c>
    </row>
    <row r="69" spans="5:48" ht="14.4">
      <c r="E69" s="65"/>
      <c r="F69" s="65"/>
      <c r="G69" s="65"/>
      <c r="H69" s="65"/>
      <c r="I69" s="65"/>
      <c r="AJ69" s="2"/>
      <c r="AL69" s="4" t="s">
        <v>132</v>
      </c>
      <c r="AM69" s="4" t="s">
        <v>297</v>
      </c>
      <c r="AO69" s="8" t="s">
        <v>283</v>
      </c>
      <c r="AP69" s="12">
        <v>0.12</v>
      </c>
      <c r="AQ69" s="221" t="s">
        <v>168</v>
      </c>
      <c r="AR69" s="149" t="s">
        <v>296</v>
      </c>
      <c r="AS69" s="172" t="str">
        <f t="shared" si="57"/>
        <v>東京都立川市</v>
      </c>
      <c r="AT69" s="147">
        <v>10.84</v>
      </c>
      <c r="AU69" s="149">
        <v>10.66</v>
      </c>
      <c r="AV69" s="172">
        <v>10.54</v>
      </c>
    </row>
    <row r="70" spans="5:48" ht="14.4">
      <c r="E70" s="65"/>
      <c r="F70" s="65"/>
      <c r="G70" s="65"/>
      <c r="H70" s="65"/>
      <c r="I70" s="65"/>
      <c r="AJ70" s="2"/>
      <c r="AL70" s="4" t="s">
        <v>132</v>
      </c>
      <c r="AM70" s="4" t="s">
        <v>299</v>
      </c>
      <c r="AO70" s="8" t="s">
        <v>283</v>
      </c>
      <c r="AP70" s="12">
        <v>0.12</v>
      </c>
      <c r="AQ70" s="221" t="s">
        <v>168</v>
      </c>
      <c r="AR70" s="149" t="s">
        <v>298</v>
      </c>
      <c r="AS70" s="172" t="str">
        <f t="shared" si="57"/>
        <v>東京都昭島市</v>
      </c>
      <c r="AT70" s="147">
        <v>10.84</v>
      </c>
      <c r="AU70" s="149">
        <v>10.66</v>
      </c>
      <c r="AV70" s="172">
        <v>10.54</v>
      </c>
    </row>
    <row r="71" spans="5:48">
      <c r="AJ71" s="2"/>
      <c r="AL71" s="4" t="s">
        <v>132</v>
      </c>
      <c r="AM71" s="4" t="s">
        <v>301</v>
      </c>
      <c r="AO71" s="8" t="s">
        <v>283</v>
      </c>
      <c r="AP71" s="12">
        <v>0.12</v>
      </c>
      <c r="AQ71" s="221" t="s">
        <v>168</v>
      </c>
      <c r="AR71" s="149" t="s">
        <v>300</v>
      </c>
      <c r="AS71" s="172" t="str">
        <f t="shared" si="57"/>
        <v>東京都東大和市</v>
      </c>
      <c r="AT71" s="147">
        <v>10.84</v>
      </c>
      <c r="AU71" s="149">
        <v>10.66</v>
      </c>
      <c r="AV71" s="172">
        <v>10.54</v>
      </c>
    </row>
    <row r="72" spans="5:48">
      <c r="AJ72" s="2"/>
      <c r="AL72" s="4" t="s">
        <v>132</v>
      </c>
      <c r="AM72" s="4" t="s">
        <v>303</v>
      </c>
      <c r="AO72" s="8" t="s">
        <v>283</v>
      </c>
      <c r="AP72" s="12">
        <v>0.12</v>
      </c>
      <c r="AQ72" s="221" t="s">
        <v>170</v>
      </c>
      <c r="AR72" s="149" t="s">
        <v>302</v>
      </c>
      <c r="AS72" s="172" t="str">
        <f t="shared" si="57"/>
        <v>神奈川県相模原市</v>
      </c>
      <c r="AT72" s="147">
        <v>10.84</v>
      </c>
      <c r="AU72" s="149">
        <v>10.66</v>
      </c>
      <c r="AV72" s="172">
        <v>10.54</v>
      </c>
    </row>
    <row r="73" spans="5:48">
      <c r="AJ73" s="2"/>
      <c r="AL73" s="4" t="s">
        <v>132</v>
      </c>
      <c r="AM73" s="4" t="s">
        <v>305</v>
      </c>
      <c r="AO73" s="8" t="s">
        <v>283</v>
      </c>
      <c r="AP73" s="12">
        <v>0.12</v>
      </c>
      <c r="AQ73" s="221" t="s">
        <v>170</v>
      </c>
      <c r="AR73" s="149" t="s">
        <v>304</v>
      </c>
      <c r="AS73" s="172" t="str">
        <f t="shared" si="57"/>
        <v>神奈川県横須賀市</v>
      </c>
      <c r="AT73" s="147">
        <v>10.84</v>
      </c>
      <c r="AU73" s="149">
        <v>10.66</v>
      </c>
      <c r="AV73" s="172">
        <v>10.54</v>
      </c>
    </row>
    <row r="74" spans="5:48">
      <c r="J74" s="2"/>
      <c r="K74" s="2"/>
      <c r="L74" s="2"/>
      <c r="M74" s="2"/>
      <c r="N74" s="2"/>
      <c r="AJ74" s="2"/>
      <c r="AL74" s="4" t="s">
        <v>132</v>
      </c>
      <c r="AM74" s="4" t="s">
        <v>307</v>
      </c>
      <c r="AO74" s="8" t="s">
        <v>283</v>
      </c>
      <c r="AP74" s="12">
        <v>0.12</v>
      </c>
      <c r="AQ74" s="221" t="s">
        <v>170</v>
      </c>
      <c r="AR74" s="149" t="s">
        <v>306</v>
      </c>
      <c r="AS74" s="172" t="str">
        <f t="shared" si="57"/>
        <v>神奈川県藤沢市</v>
      </c>
      <c r="AT74" s="147">
        <v>10.84</v>
      </c>
      <c r="AU74" s="149">
        <v>10.66</v>
      </c>
      <c r="AV74" s="172">
        <v>10.54</v>
      </c>
    </row>
    <row r="75" spans="5:48">
      <c r="J75" s="2"/>
      <c r="K75" s="2"/>
      <c r="L75" s="2"/>
      <c r="M75" s="2"/>
      <c r="N75" s="2"/>
      <c r="AJ75" s="2"/>
      <c r="AL75" s="4" t="s">
        <v>132</v>
      </c>
      <c r="AM75" s="4" t="s">
        <v>309</v>
      </c>
      <c r="AO75" s="8" t="s">
        <v>283</v>
      </c>
      <c r="AP75" s="12">
        <v>0.12</v>
      </c>
      <c r="AQ75" s="221" t="s">
        <v>170</v>
      </c>
      <c r="AR75" s="149" t="s">
        <v>308</v>
      </c>
      <c r="AS75" s="172" t="str">
        <f t="shared" si="57"/>
        <v>神奈川県逗子市</v>
      </c>
      <c r="AT75" s="147">
        <v>10.84</v>
      </c>
      <c r="AU75" s="149">
        <v>10.66</v>
      </c>
      <c r="AV75" s="172">
        <v>10.54</v>
      </c>
    </row>
    <row r="76" spans="5:48">
      <c r="J76" s="2"/>
      <c r="K76" s="2"/>
      <c r="L76" s="2"/>
      <c r="M76" s="2"/>
      <c r="N76" s="2"/>
      <c r="AJ76" s="2"/>
      <c r="AL76" s="4" t="s">
        <v>132</v>
      </c>
      <c r="AM76" s="4" t="s">
        <v>311</v>
      </c>
      <c r="AO76" s="8" t="s">
        <v>283</v>
      </c>
      <c r="AP76" s="12">
        <v>0.12</v>
      </c>
      <c r="AQ76" s="221" t="s">
        <v>170</v>
      </c>
      <c r="AR76" s="149" t="s">
        <v>310</v>
      </c>
      <c r="AS76" s="172" t="str">
        <f t="shared" si="57"/>
        <v>神奈川県三浦市</v>
      </c>
      <c r="AT76" s="147">
        <v>10.84</v>
      </c>
      <c r="AU76" s="149">
        <v>10.66</v>
      </c>
      <c r="AV76" s="172">
        <v>10.54</v>
      </c>
    </row>
    <row r="77" spans="5:48">
      <c r="J77" s="2"/>
      <c r="K77" s="2"/>
      <c r="L77" s="2"/>
      <c r="M77" s="2"/>
      <c r="N77" s="2"/>
      <c r="AJ77" s="2"/>
      <c r="AL77" s="4" t="s">
        <v>132</v>
      </c>
      <c r="AM77" s="4" t="s">
        <v>312</v>
      </c>
      <c r="AO77" s="8" t="s">
        <v>283</v>
      </c>
      <c r="AP77" s="12">
        <v>0.12</v>
      </c>
      <c r="AQ77" s="221" t="s">
        <v>170</v>
      </c>
      <c r="AR77" s="149" t="s">
        <v>2338</v>
      </c>
      <c r="AS77" s="172" t="str">
        <f t="shared" si="57"/>
        <v>神奈川県海老名市</v>
      </c>
      <c r="AT77" s="147">
        <v>10.84</v>
      </c>
      <c r="AU77" s="149">
        <v>10.66</v>
      </c>
      <c r="AV77" s="172">
        <v>10.54</v>
      </c>
    </row>
    <row r="78" spans="5:48">
      <c r="J78" s="2"/>
      <c r="K78" s="2"/>
      <c r="L78" s="2"/>
      <c r="M78" s="2"/>
      <c r="N78" s="2"/>
      <c r="AJ78" s="2"/>
      <c r="AL78" s="4" t="s">
        <v>132</v>
      </c>
      <c r="AM78" s="4" t="s">
        <v>314</v>
      </c>
      <c r="AO78" s="8" t="s">
        <v>283</v>
      </c>
      <c r="AP78" s="12">
        <v>0.12</v>
      </c>
      <c r="AQ78" s="221" t="s">
        <v>197</v>
      </c>
      <c r="AR78" s="149" t="s">
        <v>313</v>
      </c>
      <c r="AS78" s="172" t="str">
        <f t="shared" si="57"/>
        <v>大阪府豊中市</v>
      </c>
      <c r="AT78" s="147">
        <v>10.84</v>
      </c>
      <c r="AU78" s="149">
        <v>10.66</v>
      </c>
      <c r="AV78" s="172">
        <v>10.54</v>
      </c>
    </row>
    <row r="79" spans="5:48">
      <c r="J79" s="2"/>
      <c r="K79" s="2"/>
      <c r="L79" s="2"/>
      <c r="M79" s="2"/>
      <c r="N79" s="2"/>
      <c r="AJ79" s="2"/>
      <c r="AL79" s="4" t="s">
        <v>132</v>
      </c>
      <c r="AM79" s="4" t="s">
        <v>316</v>
      </c>
      <c r="AO79" s="8" t="s">
        <v>283</v>
      </c>
      <c r="AP79" s="12">
        <v>0.12</v>
      </c>
      <c r="AQ79" s="221" t="s">
        <v>197</v>
      </c>
      <c r="AR79" s="149" t="s">
        <v>315</v>
      </c>
      <c r="AS79" s="172" t="str">
        <f t="shared" si="57"/>
        <v>大阪府池田市</v>
      </c>
      <c r="AT79" s="147">
        <v>10.84</v>
      </c>
      <c r="AU79" s="149">
        <v>10.66</v>
      </c>
      <c r="AV79" s="172">
        <v>10.54</v>
      </c>
    </row>
    <row r="80" spans="5:48">
      <c r="J80" s="2"/>
      <c r="K80" s="2"/>
      <c r="L80" s="2"/>
      <c r="M80" s="2"/>
      <c r="N80" s="2"/>
      <c r="AJ80" s="2"/>
      <c r="AL80" s="4" t="s">
        <v>132</v>
      </c>
      <c r="AM80" s="4" t="s">
        <v>318</v>
      </c>
      <c r="AO80" s="8" t="s">
        <v>283</v>
      </c>
      <c r="AP80" s="12">
        <v>0.12</v>
      </c>
      <c r="AQ80" s="221" t="s">
        <v>197</v>
      </c>
      <c r="AR80" s="149" t="s">
        <v>317</v>
      </c>
      <c r="AS80" s="172" t="str">
        <f t="shared" si="57"/>
        <v>大阪府吹田市</v>
      </c>
      <c r="AT80" s="147">
        <v>10.84</v>
      </c>
      <c r="AU80" s="149">
        <v>10.66</v>
      </c>
      <c r="AV80" s="172">
        <v>10.54</v>
      </c>
    </row>
    <row r="81" spans="10:48">
      <c r="J81" s="2"/>
      <c r="K81" s="2"/>
      <c r="L81" s="2"/>
      <c r="M81" s="2"/>
      <c r="N81" s="2"/>
      <c r="AJ81" s="2"/>
      <c r="AL81" s="4" t="s">
        <v>132</v>
      </c>
      <c r="AM81" s="4" t="s">
        <v>320</v>
      </c>
      <c r="AO81" s="8" t="s">
        <v>283</v>
      </c>
      <c r="AP81" s="12">
        <v>0.12</v>
      </c>
      <c r="AQ81" s="221" t="s">
        <v>197</v>
      </c>
      <c r="AR81" s="149" t="s">
        <v>319</v>
      </c>
      <c r="AS81" s="172" t="str">
        <f t="shared" si="57"/>
        <v>大阪府高槻市</v>
      </c>
      <c r="AT81" s="147">
        <v>10.84</v>
      </c>
      <c r="AU81" s="149">
        <v>10.66</v>
      </c>
      <c r="AV81" s="172">
        <v>10.54</v>
      </c>
    </row>
    <row r="82" spans="10:48">
      <c r="J82" s="2"/>
      <c r="K82" s="2"/>
      <c r="L82" s="2"/>
      <c r="M82" s="2"/>
      <c r="N82" s="2"/>
      <c r="AJ82" s="2"/>
      <c r="AL82" s="4" t="s">
        <v>132</v>
      </c>
      <c r="AM82" s="4" t="s">
        <v>322</v>
      </c>
      <c r="AO82" s="8" t="s">
        <v>283</v>
      </c>
      <c r="AP82" s="12">
        <v>0.12</v>
      </c>
      <c r="AQ82" s="221" t="s">
        <v>197</v>
      </c>
      <c r="AR82" s="149" t="s">
        <v>321</v>
      </c>
      <c r="AS82" s="172" t="str">
        <f t="shared" si="57"/>
        <v>大阪府寝屋川市</v>
      </c>
      <c r="AT82" s="147">
        <v>10.84</v>
      </c>
      <c r="AU82" s="149">
        <v>10.66</v>
      </c>
      <c r="AV82" s="172">
        <v>10.54</v>
      </c>
    </row>
    <row r="83" spans="10:48">
      <c r="J83" s="2"/>
      <c r="K83" s="2"/>
      <c r="L83" s="2"/>
      <c r="M83" s="2"/>
      <c r="N83" s="2"/>
      <c r="AJ83" s="2"/>
      <c r="AL83" s="4" t="s">
        <v>132</v>
      </c>
      <c r="AM83" s="4" t="s">
        <v>324</v>
      </c>
      <c r="AO83" s="8" t="s">
        <v>283</v>
      </c>
      <c r="AP83" s="12">
        <v>0.12</v>
      </c>
      <c r="AQ83" s="221" t="s">
        <v>197</v>
      </c>
      <c r="AR83" s="149" t="s">
        <v>323</v>
      </c>
      <c r="AS83" s="172" t="str">
        <f t="shared" si="57"/>
        <v>大阪府箕面市</v>
      </c>
      <c r="AT83" s="147">
        <v>10.84</v>
      </c>
      <c r="AU83" s="149">
        <v>10.66</v>
      </c>
      <c r="AV83" s="172">
        <v>10.54</v>
      </c>
    </row>
    <row r="84" spans="10:48">
      <c r="J84" s="2"/>
      <c r="K84" s="2"/>
      <c r="L84" s="2"/>
      <c r="M84" s="2"/>
      <c r="N84" s="2"/>
      <c r="AJ84" s="2"/>
      <c r="AL84" s="4" t="s">
        <v>132</v>
      </c>
      <c r="AM84" s="4" t="s">
        <v>326</v>
      </c>
      <c r="AO84" s="8" t="s">
        <v>283</v>
      </c>
      <c r="AP84" s="12">
        <v>0.12</v>
      </c>
      <c r="AQ84" s="221" t="s">
        <v>197</v>
      </c>
      <c r="AR84" s="149" t="s">
        <v>325</v>
      </c>
      <c r="AS84" s="172" t="str">
        <f t="shared" si="57"/>
        <v>大阪府四條畷市</v>
      </c>
      <c r="AT84" s="147">
        <v>10.84</v>
      </c>
      <c r="AU84" s="149">
        <v>10.66</v>
      </c>
      <c r="AV84" s="172">
        <v>10.54</v>
      </c>
    </row>
    <row r="85" spans="10:48" ht="13.8" thickBot="1">
      <c r="J85" s="2"/>
      <c r="K85" s="2"/>
      <c r="L85" s="2"/>
      <c r="M85" s="2"/>
      <c r="N85" s="2"/>
      <c r="AJ85" s="2"/>
      <c r="AL85" s="4" t="s">
        <v>132</v>
      </c>
      <c r="AM85" s="4" t="s">
        <v>328</v>
      </c>
      <c r="AO85" s="9" t="s">
        <v>283</v>
      </c>
      <c r="AP85" s="153">
        <v>0.12</v>
      </c>
      <c r="AQ85" s="222" t="s">
        <v>199</v>
      </c>
      <c r="AR85" s="152" t="s">
        <v>327</v>
      </c>
      <c r="AS85" s="219" t="str">
        <f t="shared" si="57"/>
        <v>兵庫県神戸市</v>
      </c>
      <c r="AT85" s="151">
        <v>10.84</v>
      </c>
      <c r="AU85" s="152">
        <v>10.66</v>
      </c>
      <c r="AV85" s="219">
        <v>10.54</v>
      </c>
    </row>
    <row r="86" spans="10:48">
      <c r="J86" s="2"/>
      <c r="K86" s="2"/>
      <c r="L86" s="2"/>
      <c r="M86" s="2"/>
      <c r="N86" s="2"/>
      <c r="AJ86" s="2"/>
      <c r="AL86" s="4" t="s">
        <v>132</v>
      </c>
      <c r="AM86" s="4" t="s">
        <v>331</v>
      </c>
      <c r="AO86" s="10" t="s">
        <v>329</v>
      </c>
      <c r="AP86" s="70">
        <v>0.1</v>
      </c>
      <c r="AQ86" s="220" t="s">
        <v>158</v>
      </c>
      <c r="AR86" s="171" t="s">
        <v>330</v>
      </c>
      <c r="AS86" s="175" t="str">
        <f t="shared" si="57"/>
        <v>茨城県水戸市</v>
      </c>
      <c r="AT86" s="146">
        <v>10.7</v>
      </c>
      <c r="AU86" s="150">
        <v>10.55</v>
      </c>
      <c r="AV86" s="174">
        <v>10.45</v>
      </c>
    </row>
    <row r="87" spans="10:48">
      <c r="J87" s="2"/>
      <c r="K87" s="2"/>
      <c r="L87" s="2"/>
      <c r="M87" s="2"/>
      <c r="N87" s="2"/>
      <c r="AJ87" s="2"/>
      <c r="AL87" s="4" t="s">
        <v>132</v>
      </c>
      <c r="AM87" s="4" t="s">
        <v>333</v>
      </c>
      <c r="AO87" s="8" t="s">
        <v>329</v>
      </c>
      <c r="AP87" s="12">
        <v>0.1</v>
      </c>
      <c r="AQ87" s="221" t="s">
        <v>158</v>
      </c>
      <c r="AR87" s="149" t="s">
        <v>332</v>
      </c>
      <c r="AS87" s="161" t="str">
        <f t="shared" si="57"/>
        <v>茨城県日立市</v>
      </c>
      <c r="AT87" s="147">
        <v>10.7</v>
      </c>
      <c r="AU87" s="149">
        <v>10.55</v>
      </c>
      <c r="AV87" s="172">
        <v>10.45</v>
      </c>
    </row>
    <row r="88" spans="10:48">
      <c r="J88" s="2"/>
      <c r="K88" s="2"/>
      <c r="L88" s="2"/>
      <c r="M88" s="2"/>
      <c r="N88" s="2"/>
      <c r="AJ88" s="2"/>
      <c r="AL88" s="4" t="s">
        <v>132</v>
      </c>
      <c r="AM88" s="4" t="s">
        <v>335</v>
      </c>
      <c r="AO88" s="8" t="s">
        <v>329</v>
      </c>
      <c r="AP88" s="12">
        <v>0.1</v>
      </c>
      <c r="AQ88" s="221" t="s">
        <v>158</v>
      </c>
      <c r="AR88" s="149" t="s">
        <v>334</v>
      </c>
      <c r="AS88" s="161" t="str">
        <f t="shared" si="57"/>
        <v>茨城県龍ケ崎市</v>
      </c>
      <c r="AT88" s="147">
        <v>10.7</v>
      </c>
      <c r="AU88" s="149">
        <v>10.55</v>
      </c>
      <c r="AV88" s="172">
        <v>10.45</v>
      </c>
    </row>
    <row r="89" spans="10:48">
      <c r="J89" s="2"/>
      <c r="K89" s="2"/>
      <c r="L89" s="2"/>
      <c r="M89" s="2"/>
      <c r="N89" s="2"/>
      <c r="AJ89" s="2"/>
      <c r="AL89" s="4" t="s">
        <v>132</v>
      </c>
      <c r="AM89" s="4" t="s">
        <v>337</v>
      </c>
      <c r="AO89" s="8" t="s">
        <v>329</v>
      </c>
      <c r="AP89" s="12">
        <v>0.1</v>
      </c>
      <c r="AQ89" s="221" t="s">
        <v>158</v>
      </c>
      <c r="AR89" s="149" t="s">
        <v>336</v>
      </c>
      <c r="AS89" s="161" t="str">
        <f t="shared" si="57"/>
        <v>茨城県取手市</v>
      </c>
      <c r="AT89" s="147">
        <v>10.7</v>
      </c>
      <c r="AU89" s="149">
        <v>10.55</v>
      </c>
      <c r="AV89" s="172">
        <v>10.45</v>
      </c>
    </row>
    <row r="90" spans="10:48">
      <c r="J90" s="2"/>
      <c r="K90" s="2"/>
      <c r="L90" s="2"/>
      <c r="M90" s="2"/>
      <c r="N90" s="2"/>
      <c r="AJ90" s="2"/>
      <c r="AL90" s="4" t="s">
        <v>132</v>
      </c>
      <c r="AM90" s="4" t="s">
        <v>339</v>
      </c>
      <c r="AO90" s="8" t="s">
        <v>329</v>
      </c>
      <c r="AP90" s="12">
        <v>0.1</v>
      </c>
      <c r="AQ90" s="221" t="s">
        <v>158</v>
      </c>
      <c r="AR90" s="149" t="s">
        <v>338</v>
      </c>
      <c r="AS90" s="161" t="str">
        <f t="shared" si="57"/>
        <v>茨城県つくば市</v>
      </c>
      <c r="AT90" s="147">
        <v>10.7</v>
      </c>
      <c r="AU90" s="149">
        <v>10.55</v>
      </c>
      <c r="AV90" s="172">
        <v>10.45</v>
      </c>
    </row>
    <row r="91" spans="10:48">
      <c r="J91" s="2"/>
      <c r="K91" s="2"/>
      <c r="L91" s="2"/>
      <c r="M91" s="2"/>
      <c r="N91" s="2"/>
      <c r="AJ91" s="2"/>
      <c r="AL91" s="4" t="s">
        <v>132</v>
      </c>
      <c r="AM91" s="4" t="s">
        <v>341</v>
      </c>
      <c r="AO91" s="8" t="s">
        <v>329</v>
      </c>
      <c r="AP91" s="12">
        <v>0.1</v>
      </c>
      <c r="AQ91" s="221" t="s">
        <v>158</v>
      </c>
      <c r="AR91" s="149" t="s">
        <v>340</v>
      </c>
      <c r="AS91" s="161" t="str">
        <f t="shared" si="57"/>
        <v>茨城県守谷市</v>
      </c>
      <c r="AT91" s="147">
        <v>10.7</v>
      </c>
      <c r="AU91" s="149">
        <v>10.55</v>
      </c>
      <c r="AV91" s="172">
        <v>10.45</v>
      </c>
    </row>
    <row r="92" spans="10:48">
      <c r="J92" s="2"/>
      <c r="K92" s="2"/>
      <c r="L92" s="2"/>
      <c r="M92" s="2"/>
      <c r="N92" s="2"/>
      <c r="AJ92" s="2"/>
      <c r="AL92" s="4" t="s">
        <v>132</v>
      </c>
      <c r="AM92" s="4" t="s">
        <v>343</v>
      </c>
      <c r="AO92" s="8" t="s">
        <v>329</v>
      </c>
      <c r="AP92" s="12">
        <v>0.1</v>
      </c>
      <c r="AQ92" s="221" t="s">
        <v>164</v>
      </c>
      <c r="AR92" s="149" t="s">
        <v>342</v>
      </c>
      <c r="AS92" s="161" t="str">
        <f t="shared" si="57"/>
        <v>埼玉県川口市</v>
      </c>
      <c r="AT92" s="147">
        <v>10.7</v>
      </c>
      <c r="AU92" s="149">
        <v>10.55</v>
      </c>
      <c r="AV92" s="172">
        <v>10.45</v>
      </c>
    </row>
    <row r="93" spans="10:48">
      <c r="J93" s="2"/>
      <c r="K93" s="2"/>
      <c r="L93" s="2"/>
      <c r="M93" s="2"/>
      <c r="N93" s="2"/>
      <c r="AJ93" s="2"/>
      <c r="AL93" s="4" t="s">
        <v>132</v>
      </c>
      <c r="AM93" s="4" t="s">
        <v>345</v>
      </c>
      <c r="AO93" s="8" t="s">
        <v>329</v>
      </c>
      <c r="AP93" s="12">
        <v>0.1</v>
      </c>
      <c r="AQ93" s="221" t="s">
        <v>164</v>
      </c>
      <c r="AR93" s="149" t="s">
        <v>344</v>
      </c>
      <c r="AS93" s="161" t="str">
        <f t="shared" si="57"/>
        <v>埼玉県草加市</v>
      </c>
      <c r="AT93" s="147">
        <v>10.7</v>
      </c>
      <c r="AU93" s="149">
        <v>10.55</v>
      </c>
      <c r="AV93" s="172">
        <v>10.45</v>
      </c>
    </row>
    <row r="94" spans="10:48">
      <c r="J94" s="2"/>
      <c r="K94" s="2"/>
      <c r="L94" s="2"/>
      <c r="M94" s="2"/>
      <c r="N94" s="2"/>
      <c r="AJ94" s="2"/>
      <c r="AL94" s="4" t="s">
        <v>132</v>
      </c>
      <c r="AM94" s="4" t="s">
        <v>347</v>
      </c>
      <c r="AO94" s="8" t="s">
        <v>329</v>
      </c>
      <c r="AP94" s="12">
        <v>0.1</v>
      </c>
      <c r="AQ94" s="221" t="s">
        <v>164</v>
      </c>
      <c r="AR94" s="149" t="s">
        <v>346</v>
      </c>
      <c r="AS94" s="161" t="str">
        <f t="shared" si="57"/>
        <v>埼玉県戸田市</v>
      </c>
      <c r="AT94" s="147">
        <v>10.7</v>
      </c>
      <c r="AU94" s="149">
        <v>10.55</v>
      </c>
      <c r="AV94" s="172">
        <v>10.45</v>
      </c>
    </row>
    <row r="95" spans="10:48">
      <c r="J95" s="2"/>
      <c r="K95" s="2"/>
      <c r="L95" s="2"/>
      <c r="M95" s="2"/>
      <c r="N95" s="2"/>
      <c r="AJ95" s="2"/>
      <c r="AL95" s="4" t="s">
        <v>132</v>
      </c>
      <c r="AM95" s="4" t="s">
        <v>349</v>
      </c>
      <c r="AO95" s="8" t="s">
        <v>329</v>
      </c>
      <c r="AP95" s="12">
        <v>0.1</v>
      </c>
      <c r="AQ95" s="221" t="s">
        <v>164</v>
      </c>
      <c r="AR95" s="149" t="s">
        <v>348</v>
      </c>
      <c r="AS95" s="161" t="str">
        <f t="shared" si="57"/>
        <v>埼玉県新座市</v>
      </c>
      <c r="AT95" s="147">
        <v>10.7</v>
      </c>
      <c r="AU95" s="149">
        <v>10.55</v>
      </c>
      <c r="AV95" s="172">
        <v>10.45</v>
      </c>
    </row>
    <row r="96" spans="10:48">
      <c r="J96" s="2"/>
      <c r="K96" s="2"/>
      <c r="L96" s="2"/>
      <c r="M96" s="2"/>
      <c r="N96" s="2"/>
      <c r="AJ96" s="2"/>
      <c r="AL96" s="4" t="s">
        <v>132</v>
      </c>
      <c r="AM96" s="4" t="s">
        <v>351</v>
      </c>
      <c r="AO96" s="8" t="s">
        <v>329</v>
      </c>
      <c r="AP96" s="12">
        <v>0.1</v>
      </c>
      <c r="AQ96" s="221" t="s">
        <v>164</v>
      </c>
      <c r="AR96" s="149" t="s">
        <v>350</v>
      </c>
      <c r="AS96" s="161" t="str">
        <f t="shared" si="57"/>
        <v>埼玉県八潮市</v>
      </c>
      <c r="AT96" s="147">
        <v>10.7</v>
      </c>
      <c r="AU96" s="149">
        <v>10.55</v>
      </c>
      <c r="AV96" s="172">
        <v>10.45</v>
      </c>
    </row>
    <row r="97" spans="10:48">
      <c r="J97" s="2"/>
      <c r="K97" s="2"/>
      <c r="L97" s="2"/>
      <c r="M97" s="2"/>
      <c r="N97" s="2"/>
      <c r="AJ97" s="2"/>
      <c r="AL97" s="4" t="s">
        <v>132</v>
      </c>
      <c r="AM97" s="4" t="s">
        <v>353</v>
      </c>
      <c r="AO97" s="8" t="s">
        <v>329</v>
      </c>
      <c r="AP97" s="12">
        <v>0.1</v>
      </c>
      <c r="AQ97" s="221" t="s">
        <v>164</v>
      </c>
      <c r="AR97" s="149" t="s">
        <v>352</v>
      </c>
      <c r="AS97" s="161" t="str">
        <f t="shared" si="57"/>
        <v>埼玉県ふじみ野市</v>
      </c>
      <c r="AT97" s="147">
        <v>10.7</v>
      </c>
      <c r="AU97" s="149">
        <v>10.55</v>
      </c>
      <c r="AV97" s="172">
        <v>10.45</v>
      </c>
    </row>
    <row r="98" spans="10:48">
      <c r="J98" s="2"/>
      <c r="K98" s="2"/>
      <c r="L98" s="2"/>
      <c r="M98" s="2"/>
      <c r="N98" s="2"/>
      <c r="AJ98" s="2"/>
      <c r="AL98" s="4" t="s">
        <v>132</v>
      </c>
      <c r="AM98" s="4" t="s">
        <v>355</v>
      </c>
      <c r="AO98" s="8" t="s">
        <v>329</v>
      </c>
      <c r="AP98" s="12">
        <v>0.1</v>
      </c>
      <c r="AQ98" s="221" t="s">
        <v>166</v>
      </c>
      <c r="AR98" s="149" t="s">
        <v>354</v>
      </c>
      <c r="AS98" s="161" t="str">
        <f t="shared" si="57"/>
        <v>千葉県市川市</v>
      </c>
      <c r="AT98" s="147">
        <v>10.7</v>
      </c>
      <c r="AU98" s="149">
        <v>10.55</v>
      </c>
      <c r="AV98" s="172">
        <v>10.45</v>
      </c>
    </row>
    <row r="99" spans="10:48">
      <c r="J99" s="2"/>
      <c r="K99" s="2"/>
      <c r="L99" s="2"/>
      <c r="M99" s="2"/>
      <c r="N99" s="2"/>
      <c r="AJ99" s="2"/>
      <c r="AL99" s="4" t="s">
        <v>132</v>
      </c>
      <c r="AM99" s="4" t="s">
        <v>357</v>
      </c>
      <c r="AO99" s="8" t="s">
        <v>329</v>
      </c>
      <c r="AP99" s="12">
        <v>0.1</v>
      </c>
      <c r="AQ99" s="221" t="s">
        <v>166</v>
      </c>
      <c r="AR99" s="149" t="s">
        <v>356</v>
      </c>
      <c r="AS99" s="161" t="str">
        <f t="shared" si="57"/>
        <v>千葉県松戸市</v>
      </c>
      <c r="AT99" s="147">
        <v>10.7</v>
      </c>
      <c r="AU99" s="149">
        <v>10.55</v>
      </c>
      <c r="AV99" s="172">
        <v>10.45</v>
      </c>
    </row>
    <row r="100" spans="10:48">
      <c r="J100" s="2"/>
      <c r="K100" s="2"/>
      <c r="L100" s="2"/>
      <c r="M100" s="2"/>
      <c r="N100" s="2"/>
      <c r="AJ100" s="2"/>
      <c r="AL100" s="4" t="s">
        <v>132</v>
      </c>
      <c r="AM100" s="4" t="s">
        <v>359</v>
      </c>
      <c r="AO100" s="8" t="s">
        <v>329</v>
      </c>
      <c r="AP100" s="12">
        <v>0.1</v>
      </c>
      <c r="AQ100" s="221" t="s">
        <v>166</v>
      </c>
      <c r="AR100" s="149" t="s">
        <v>358</v>
      </c>
      <c r="AS100" s="161" t="str">
        <f t="shared" si="57"/>
        <v>千葉県佐倉市</v>
      </c>
      <c r="AT100" s="147">
        <v>10.7</v>
      </c>
      <c r="AU100" s="149">
        <v>10.55</v>
      </c>
      <c r="AV100" s="172">
        <v>10.45</v>
      </c>
    </row>
    <row r="101" spans="10:48">
      <c r="J101" s="2"/>
      <c r="K101" s="2"/>
      <c r="L101" s="2"/>
      <c r="M101" s="2"/>
      <c r="N101" s="2"/>
      <c r="AJ101" s="2"/>
      <c r="AL101" s="4" t="s">
        <v>132</v>
      </c>
      <c r="AM101" s="4" t="s">
        <v>361</v>
      </c>
      <c r="AO101" s="8" t="s">
        <v>329</v>
      </c>
      <c r="AP101" s="12">
        <v>0.1</v>
      </c>
      <c r="AQ101" s="221" t="s">
        <v>166</v>
      </c>
      <c r="AR101" s="149" t="s">
        <v>360</v>
      </c>
      <c r="AS101" s="161" t="str">
        <f t="shared" si="57"/>
        <v>千葉県市原市</v>
      </c>
      <c r="AT101" s="147">
        <v>10.7</v>
      </c>
      <c r="AU101" s="149">
        <v>10.55</v>
      </c>
      <c r="AV101" s="172">
        <v>10.45</v>
      </c>
    </row>
    <row r="102" spans="10:48">
      <c r="J102" s="2"/>
      <c r="K102" s="2"/>
      <c r="L102" s="2"/>
      <c r="M102" s="2"/>
      <c r="N102" s="2"/>
      <c r="AJ102" s="2"/>
      <c r="AL102" s="4" t="s">
        <v>132</v>
      </c>
      <c r="AM102" s="4" t="s">
        <v>363</v>
      </c>
      <c r="AO102" s="8" t="s">
        <v>329</v>
      </c>
      <c r="AP102" s="12">
        <v>0.1</v>
      </c>
      <c r="AQ102" s="221" t="s">
        <v>1936</v>
      </c>
      <c r="AR102" s="149" t="s">
        <v>362</v>
      </c>
      <c r="AS102" s="161" t="str">
        <f t="shared" si="57"/>
        <v>千葉県八千代市</v>
      </c>
      <c r="AT102" s="147">
        <v>10.7</v>
      </c>
      <c r="AU102" s="149">
        <v>10.55</v>
      </c>
      <c r="AV102" s="172">
        <v>10.45</v>
      </c>
    </row>
    <row r="103" spans="10:48">
      <c r="J103" s="2"/>
      <c r="K103" s="2"/>
      <c r="L103" s="2"/>
      <c r="M103" s="2"/>
      <c r="N103" s="2"/>
      <c r="AJ103" s="2"/>
      <c r="AL103" s="4" t="s">
        <v>132</v>
      </c>
      <c r="AM103" s="4" t="s">
        <v>365</v>
      </c>
      <c r="AO103" s="8" t="s">
        <v>329</v>
      </c>
      <c r="AP103" s="12">
        <v>0.1</v>
      </c>
      <c r="AQ103" s="221" t="s">
        <v>166</v>
      </c>
      <c r="AR103" s="149" t="s">
        <v>364</v>
      </c>
      <c r="AS103" s="161" t="str">
        <f t="shared" si="57"/>
        <v>千葉県四街道市</v>
      </c>
      <c r="AT103" s="147">
        <v>10.7</v>
      </c>
      <c r="AU103" s="149">
        <v>10.55</v>
      </c>
      <c r="AV103" s="172">
        <v>10.45</v>
      </c>
    </row>
    <row r="104" spans="10:48">
      <c r="J104" s="2"/>
      <c r="K104" s="2"/>
      <c r="L104" s="2"/>
      <c r="M104" s="2"/>
      <c r="N104" s="2"/>
      <c r="AJ104" s="2"/>
      <c r="AL104" s="4" t="s">
        <v>132</v>
      </c>
      <c r="AM104" s="4" t="s">
        <v>367</v>
      </c>
      <c r="AO104" s="8" t="s">
        <v>329</v>
      </c>
      <c r="AP104" s="12">
        <v>0.1</v>
      </c>
      <c r="AQ104" s="221" t="s">
        <v>166</v>
      </c>
      <c r="AR104" s="149" t="s">
        <v>366</v>
      </c>
      <c r="AS104" s="161" t="str">
        <f t="shared" si="57"/>
        <v>千葉県袖ケ浦市</v>
      </c>
      <c r="AT104" s="147">
        <v>10.7</v>
      </c>
      <c r="AU104" s="149">
        <v>10.55</v>
      </c>
      <c r="AV104" s="172">
        <v>10.45</v>
      </c>
    </row>
    <row r="105" spans="10:48">
      <c r="J105" s="2"/>
      <c r="K105" s="2"/>
      <c r="L105" s="2"/>
      <c r="M105" s="2"/>
      <c r="N105" s="2"/>
      <c r="AJ105" s="2"/>
      <c r="AL105" s="4" t="s">
        <v>132</v>
      </c>
      <c r="AM105" s="4" t="s">
        <v>369</v>
      </c>
      <c r="AO105" s="8" t="s">
        <v>329</v>
      </c>
      <c r="AP105" s="12">
        <v>0.1</v>
      </c>
      <c r="AQ105" s="221" t="s">
        <v>166</v>
      </c>
      <c r="AR105" s="149" t="s">
        <v>368</v>
      </c>
      <c r="AS105" s="161" t="str">
        <f t="shared" si="57"/>
        <v>千葉県印西市</v>
      </c>
      <c r="AT105" s="147">
        <v>10.7</v>
      </c>
      <c r="AU105" s="149">
        <v>10.55</v>
      </c>
      <c r="AV105" s="172">
        <v>10.45</v>
      </c>
    </row>
    <row r="106" spans="10:48">
      <c r="J106" s="2"/>
      <c r="K106" s="2"/>
      <c r="L106" s="2"/>
      <c r="M106" s="2"/>
      <c r="N106" s="2"/>
      <c r="AJ106" s="2"/>
      <c r="AL106" s="4" t="s">
        <v>132</v>
      </c>
      <c r="AM106" s="4" t="s">
        <v>371</v>
      </c>
      <c r="AO106" s="8" t="s">
        <v>329</v>
      </c>
      <c r="AP106" s="12">
        <v>0.1</v>
      </c>
      <c r="AQ106" s="221" t="s">
        <v>166</v>
      </c>
      <c r="AR106" s="149" t="s">
        <v>370</v>
      </c>
      <c r="AS106" s="161" t="str">
        <f t="shared" si="57"/>
        <v>千葉県栄町</v>
      </c>
      <c r="AT106" s="147">
        <v>10.7</v>
      </c>
      <c r="AU106" s="149">
        <v>10.55</v>
      </c>
      <c r="AV106" s="172">
        <v>10.45</v>
      </c>
    </row>
    <row r="107" spans="10:48">
      <c r="J107" s="2"/>
      <c r="K107" s="2"/>
      <c r="L107" s="2"/>
      <c r="M107" s="2"/>
      <c r="N107" s="2"/>
      <c r="AJ107" s="2"/>
      <c r="AL107" s="4" t="s">
        <v>132</v>
      </c>
      <c r="AM107" s="4" t="s">
        <v>372</v>
      </c>
      <c r="AO107" s="8" t="s">
        <v>329</v>
      </c>
      <c r="AP107" s="12">
        <v>0.1</v>
      </c>
      <c r="AQ107" s="221" t="s">
        <v>168</v>
      </c>
      <c r="AR107" s="149" t="s">
        <v>2339</v>
      </c>
      <c r="AS107" s="161" t="str">
        <f t="shared" si="57"/>
        <v>東京都福生市</v>
      </c>
      <c r="AT107" s="147">
        <v>10.7</v>
      </c>
      <c r="AU107" s="149">
        <v>10.55</v>
      </c>
      <c r="AV107" s="172">
        <v>10.45</v>
      </c>
    </row>
    <row r="108" spans="10:48">
      <c r="J108" s="2"/>
      <c r="K108" s="2"/>
      <c r="L108" s="2"/>
      <c r="M108" s="2"/>
      <c r="N108" s="2"/>
      <c r="AJ108" s="2"/>
      <c r="AL108" s="4" t="s">
        <v>132</v>
      </c>
      <c r="AM108" s="4" t="s">
        <v>374</v>
      </c>
      <c r="AO108" s="8" t="s">
        <v>329</v>
      </c>
      <c r="AP108" s="12">
        <v>0.1</v>
      </c>
      <c r="AQ108" s="221" t="s">
        <v>168</v>
      </c>
      <c r="AR108" s="149" t="s">
        <v>373</v>
      </c>
      <c r="AS108" s="161" t="str">
        <f t="shared" si="57"/>
        <v>東京都あきる野市</v>
      </c>
      <c r="AT108" s="147">
        <v>10.7</v>
      </c>
      <c r="AU108" s="149">
        <v>10.55</v>
      </c>
      <c r="AV108" s="172">
        <v>10.45</v>
      </c>
    </row>
    <row r="109" spans="10:48">
      <c r="J109" s="2"/>
      <c r="K109" s="2"/>
      <c r="L109" s="2"/>
      <c r="M109" s="2"/>
      <c r="N109" s="2"/>
      <c r="AJ109" s="2"/>
      <c r="AL109" s="4" t="s">
        <v>132</v>
      </c>
      <c r="AM109" s="4" t="s">
        <v>376</v>
      </c>
      <c r="AO109" s="8" t="s">
        <v>329</v>
      </c>
      <c r="AP109" s="12">
        <v>0.1</v>
      </c>
      <c r="AQ109" s="221" t="s">
        <v>168</v>
      </c>
      <c r="AR109" s="149" t="s">
        <v>375</v>
      </c>
      <c r="AS109" s="161" t="str">
        <f t="shared" si="57"/>
        <v>東京都日の出町</v>
      </c>
      <c r="AT109" s="147">
        <v>10.7</v>
      </c>
      <c r="AU109" s="149">
        <v>10.55</v>
      </c>
      <c r="AV109" s="172">
        <v>10.45</v>
      </c>
    </row>
    <row r="110" spans="10:48">
      <c r="J110" s="2"/>
      <c r="K110" s="2"/>
      <c r="L110" s="2"/>
      <c r="M110" s="2"/>
      <c r="N110" s="2"/>
      <c r="AJ110" s="2"/>
      <c r="AL110" s="4" t="s">
        <v>132</v>
      </c>
      <c r="AM110" s="4" t="s">
        <v>378</v>
      </c>
      <c r="AO110" s="8" t="s">
        <v>329</v>
      </c>
      <c r="AP110" s="12">
        <v>0.1</v>
      </c>
      <c r="AQ110" s="221" t="s">
        <v>170</v>
      </c>
      <c r="AR110" s="149" t="s">
        <v>377</v>
      </c>
      <c r="AS110" s="161" t="str">
        <f t="shared" si="57"/>
        <v>神奈川県平塚市</v>
      </c>
      <c r="AT110" s="147">
        <v>10.7</v>
      </c>
      <c r="AU110" s="149">
        <v>10.55</v>
      </c>
      <c r="AV110" s="172">
        <v>10.45</v>
      </c>
    </row>
    <row r="111" spans="10:48">
      <c r="J111" s="2"/>
      <c r="K111" s="2"/>
      <c r="L111" s="2"/>
      <c r="M111" s="2"/>
      <c r="N111" s="2"/>
      <c r="AJ111" s="2"/>
      <c r="AL111" s="4" t="s">
        <v>132</v>
      </c>
      <c r="AM111" s="4" t="s">
        <v>380</v>
      </c>
      <c r="AO111" s="8" t="s">
        <v>329</v>
      </c>
      <c r="AP111" s="12">
        <v>0.1</v>
      </c>
      <c r="AQ111" s="221" t="s">
        <v>170</v>
      </c>
      <c r="AR111" s="149" t="s">
        <v>379</v>
      </c>
      <c r="AS111" s="161" t="str">
        <f t="shared" si="57"/>
        <v>神奈川県小田原市</v>
      </c>
      <c r="AT111" s="147">
        <v>10.7</v>
      </c>
      <c r="AU111" s="149">
        <v>10.55</v>
      </c>
      <c r="AV111" s="172">
        <v>10.45</v>
      </c>
    </row>
    <row r="112" spans="10:48">
      <c r="J112" s="2"/>
      <c r="K112" s="2"/>
      <c r="L112" s="2"/>
      <c r="M112" s="2"/>
      <c r="N112" s="2"/>
      <c r="AJ112" s="2"/>
      <c r="AL112" s="4" t="s">
        <v>132</v>
      </c>
      <c r="AM112" s="4" t="s">
        <v>382</v>
      </c>
      <c r="AO112" s="8" t="s">
        <v>329</v>
      </c>
      <c r="AP112" s="12">
        <v>0.1</v>
      </c>
      <c r="AQ112" s="221" t="s">
        <v>170</v>
      </c>
      <c r="AR112" s="149" t="s">
        <v>381</v>
      </c>
      <c r="AS112" s="161" t="str">
        <f t="shared" si="57"/>
        <v>神奈川県茅ヶ崎市</v>
      </c>
      <c r="AT112" s="147">
        <v>10.7</v>
      </c>
      <c r="AU112" s="149">
        <v>10.55</v>
      </c>
      <c r="AV112" s="172">
        <v>10.45</v>
      </c>
    </row>
    <row r="113" spans="10:48">
      <c r="J113" s="2"/>
      <c r="K113" s="2"/>
      <c r="L113" s="2"/>
      <c r="M113" s="2"/>
      <c r="N113" s="2"/>
      <c r="AJ113" s="2"/>
      <c r="AL113" s="4" t="s">
        <v>132</v>
      </c>
      <c r="AM113" s="4" t="s">
        <v>384</v>
      </c>
      <c r="AO113" s="8" t="s">
        <v>329</v>
      </c>
      <c r="AP113" s="12">
        <v>0.1</v>
      </c>
      <c r="AQ113" s="221" t="s">
        <v>170</v>
      </c>
      <c r="AR113" s="149" t="s">
        <v>383</v>
      </c>
      <c r="AS113" s="161" t="str">
        <f t="shared" si="57"/>
        <v>神奈川県大和市</v>
      </c>
      <c r="AT113" s="147">
        <v>10.7</v>
      </c>
      <c r="AU113" s="149">
        <v>10.55</v>
      </c>
      <c r="AV113" s="172">
        <v>10.45</v>
      </c>
    </row>
    <row r="114" spans="10:48">
      <c r="J114" s="2"/>
      <c r="K114" s="2"/>
      <c r="L114" s="2"/>
      <c r="M114" s="2"/>
      <c r="N114" s="2"/>
      <c r="AJ114" s="2"/>
      <c r="AL114" s="4" t="s">
        <v>132</v>
      </c>
      <c r="AM114" s="4" t="s">
        <v>386</v>
      </c>
      <c r="AO114" s="8" t="s">
        <v>329</v>
      </c>
      <c r="AP114" s="12">
        <v>0.1</v>
      </c>
      <c r="AQ114" s="221" t="s">
        <v>170</v>
      </c>
      <c r="AR114" s="149" t="s">
        <v>385</v>
      </c>
      <c r="AS114" s="161" t="str">
        <f t="shared" si="57"/>
        <v>神奈川県伊勢原市</v>
      </c>
      <c r="AT114" s="147">
        <v>10.7</v>
      </c>
      <c r="AU114" s="149">
        <v>10.55</v>
      </c>
      <c r="AV114" s="172">
        <v>10.45</v>
      </c>
    </row>
    <row r="115" spans="10:48">
      <c r="J115" s="2"/>
      <c r="K115" s="2"/>
      <c r="L115" s="2"/>
      <c r="M115" s="2"/>
      <c r="N115" s="2"/>
      <c r="AJ115" s="2"/>
      <c r="AL115" s="4" t="s">
        <v>132</v>
      </c>
      <c r="AM115" s="4" t="s">
        <v>388</v>
      </c>
      <c r="AO115" s="8" t="s">
        <v>329</v>
      </c>
      <c r="AP115" s="12">
        <v>0.1</v>
      </c>
      <c r="AQ115" s="221" t="s">
        <v>170</v>
      </c>
      <c r="AR115" s="149" t="s">
        <v>387</v>
      </c>
      <c r="AS115" s="161" t="str">
        <f t="shared" si="57"/>
        <v>神奈川県座間市</v>
      </c>
      <c r="AT115" s="147">
        <v>10.7</v>
      </c>
      <c r="AU115" s="149">
        <v>10.55</v>
      </c>
      <c r="AV115" s="172">
        <v>10.45</v>
      </c>
    </row>
    <row r="116" spans="10:48">
      <c r="J116" s="2"/>
      <c r="K116" s="2"/>
      <c r="L116" s="2"/>
      <c r="M116" s="2"/>
      <c r="N116" s="2"/>
      <c r="AJ116" s="2"/>
      <c r="AL116" s="4" t="s">
        <v>132</v>
      </c>
      <c r="AM116" s="4" t="s">
        <v>390</v>
      </c>
      <c r="AO116" s="8" t="s">
        <v>329</v>
      </c>
      <c r="AP116" s="12">
        <v>0.1</v>
      </c>
      <c r="AQ116" s="221" t="s">
        <v>170</v>
      </c>
      <c r="AR116" s="149" t="s">
        <v>389</v>
      </c>
      <c r="AS116" s="161" t="str">
        <f t="shared" si="57"/>
        <v>神奈川県綾瀬市</v>
      </c>
      <c r="AT116" s="147">
        <v>10.7</v>
      </c>
      <c r="AU116" s="149">
        <v>10.55</v>
      </c>
      <c r="AV116" s="172">
        <v>10.45</v>
      </c>
    </row>
    <row r="117" spans="10:48">
      <c r="J117" s="2"/>
      <c r="K117" s="2"/>
      <c r="L117" s="2"/>
      <c r="M117" s="2"/>
      <c r="N117" s="2"/>
      <c r="AJ117" s="2"/>
      <c r="AL117" s="4" t="s">
        <v>132</v>
      </c>
      <c r="AM117" s="4" t="s">
        <v>392</v>
      </c>
      <c r="AO117" s="8" t="s">
        <v>329</v>
      </c>
      <c r="AP117" s="12">
        <v>0.1</v>
      </c>
      <c r="AQ117" s="221" t="s">
        <v>170</v>
      </c>
      <c r="AR117" s="149" t="s">
        <v>391</v>
      </c>
      <c r="AS117" s="161" t="str">
        <f t="shared" si="57"/>
        <v>神奈川県葉山町</v>
      </c>
      <c r="AT117" s="147">
        <v>10.7</v>
      </c>
      <c r="AU117" s="149">
        <v>10.55</v>
      </c>
      <c r="AV117" s="172">
        <v>10.45</v>
      </c>
    </row>
    <row r="118" spans="10:48">
      <c r="J118" s="2"/>
      <c r="K118" s="2"/>
      <c r="L118" s="2"/>
      <c r="M118" s="2"/>
      <c r="N118" s="2"/>
      <c r="AJ118" s="2"/>
      <c r="AL118" s="4" t="s">
        <v>132</v>
      </c>
      <c r="AM118" s="4" t="s">
        <v>394</v>
      </c>
      <c r="AO118" s="8" t="s">
        <v>329</v>
      </c>
      <c r="AP118" s="12">
        <v>0.1</v>
      </c>
      <c r="AQ118" s="221" t="s">
        <v>170</v>
      </c>
      <c r="AR118" s="149" t="s">
        <v>393</v>
      </c>
      <c r="AS118" s="161" t="str">
        <f t="shared" si="57"/>
        <v>神奈川県寒川町</v>
      </c>
      <c r="AT118" s="147">
        <v>10.7</v>
      </c>
      <c r="AU118" s="149">
        <v>10.55</v>
      </c>
      <c r="AV118" s="172">
        <v>10.45</v>
      </c>
    </row>
    <row r="119" spans="10:48">
      <c r="J119" s="2"/>
      <c r="K119" s="2"/>
      <c r="L119" s="2"/>
      <c r="M119" s="2"/>
      <c r="N119" s="2"/>
      <c r="AJ119" s="2"/>
      <c r="AL119" s="4" t="s">
        <v>132</v>
      </c>
      <c r="AM119" s="4" t="s">
        <v>396</v>
      </c>
      <c r="AO119" s="8" t="s">
        <v>329</v>
      </c>
      <c r="AP119" s="12">
        <v>0.1</v>
      </c>
      <c r="AQ119" s="221" t="s">
        <v>170</v>
      </c>
      <c r="AR119" s="149" t="s">
        <v>395</v>
      </c>
      <c r="AS119" s="161" t="str">
        <f t="shared" si="57"/>
        <v>神奈川県愛川町</v>
      </c>
      <c r="AT119" s="147">
        <v>10.7</v>
      </c>
      <c r="AU119" s="149">
        <v>10.55</v>
      </c>
      <c r="AV119" s="172">
        <v>10.45</v>
      </c>
    </row>
    <row r="120" spans="10:48">
      <c r="J120" s="2"/>
      <c r="K120" s="2"/>
      <c r="L120" s="2"/>
      <c r="M120" s="2"/>
      <c r="N120" s="2"/>
      <c r="AJ120" s="2"/>
      <c r="AL120" s="4" t="s">
        <v>132</v>
      </c>
      <c r="AM120" s="4" t="s">
        <v>398</v>
      </c>
      <c r="AO120" s="8" t="s">
        <v>329</v>
      </c>
      <c r="AP120" s="12">
        <v>0.1</v>
      </c>
      <c r="AQ120" s="221" t="s">
        <v>1937</v>
      </c>
      <c r="AR120" s="149" t="s">
        <v>397</v>
      </c>
      <c r="AS120" s="161" t="str">
        <f t="shared" si="57"/>
        <v>愛知県知立市</v>
      </c>
      <c r="AT120" s="147">
        <v>10.7</v>
      </c>
      <c r="AU120" s="149">
        <v>10.55</v>
      </c>
      <c r="AV120" s="172">
        <v>10.45</v>
      </c>
    </row>
    <row r="121" spans="10:48">
      <c r="J121" s="2"/>
      <c r="K121" s="2"/>
      <c r="L121" s="2"/>
      <c r="M121" s="2"/>
      <c r="N121" s="2"/>
      <c r="AJ121" s="2"/>
      <c r="AL121" s="4" t="s">
        <v>132</v>
      </c>
      <c r="AM121" s="4" t="s">
        <v>400</v>
      </c>
      <c r="AO121" s="8" t="s">
        <v>329</v>
      </c>
      <c r="AP121" s="12">
        <v>0.1</v>
      </c>
      <c r="AQ121" s="221" t="s">
        <v>1937</v>
      </c>
      <c r="AR121" s="149" t="s">
        <v>399</v>
      </c>
      <c r="AS121" s="161" t="str">
        <f t="shared" si="57"/>
        <v>愛知県豊明市</v>
      </c>
      <c r="AT121" s="147">
        <v>10.7</v>
      </c>
      <c r="AU121" s="149">
        <v>10.55</v>
      </c>
      <c r="AV121" s="172">
        <v>10.45</v>
      </c>
    </row>
    <row r="122" spans="10:48">
      <c r="J122" s="2"/>
      <c r="K122" s="2"/>
      <c r="L122" s="2"/>
      <c r="M122" s="2"/>
      <c r="N122" s="2"/>
      <c r="AJ122" s="2"/>
      <c r="AL122" s="4" t="s">
        <v>132</v>
      </c>
      <c r="AM122" s="4" t="s">
        <v>401</v>
      </c>
      <c r="AO122" s="8" t="s">
        <v>329</v>
      </c>
      <c r="AP122" s="12">
        <v>0.1</v>
      </c>
      <c r="AQ122" s="221" t="s">
        <v>1937</v>
      </c>
      <c r="AR122" s="149" t="s">
        <v>2340</v>
      </c>
      <c r="AS122" s="161" t="str">
        <f t="shared" si="57"/>
        <v>愛知県みよし市</v>
      </c>
      <c r="AT122" s="147">
        <v>10.7</v>
      </c>
      <c r="AU122" s="149">
        <v>10.55</v>
      </c>
      <c r="AV122" s="172">
        <v>10.45</v>
      </c>
    </row>
    <row r="123" spans="10:48">
      <c r="J123" s="2"/>
      <c r="K123" s="2"/>
      <c r="L123" s="2"/>
      <c r="M123" s="2"/>
      <c r="N123" s="2"/>
      <c r="AJ123" s="2"/>
      <c r="AL123" s="4" t="s">
        <v>132</v>
      </c>
      <c r="AM123" s="4" t="s">
        <v>403</v>
      </c>
      <c r="AO123" s="8" t="s">
        <v>329</v>
      </c>
      <c r="AP123" s="12">
        <v>0.1</v>
      </c>
      <c r="AQ123" s="221" t="s">
        <v>193</v>
      </c>
      <c r="AR123" s="149" t="s">
        <v>402</v>
      </c>
      <c r="AS123" s="161" t="str">
        <f t="shared" si="57"/>
        <v>滋賀県大津市</v>
      </c>
      <c r="AT123" s="147">
        <v>10.7</v>
      </c>
      <c r="AU123" s="149">
        <v>10.55</v>
      </c>
      <c r="AV123" s="172">
        <v>10.45</v>
      </c>
    </row>
    <row r="124" spans="10:48">
      <c r="J124" s="2"/>
      <c r="K124" s="2"/>
      <c r="L124" s="2"/>
      <c r="M124" s="2"/>
      <c r="N124" s="2"/>
      <c r="AJ124" s="2"/>
      <c r="AL124" s="4" t="s">
        <v>132</v>
      </c>
      <c r="AM124" s="4" t="s">
        <v>405</v>
      </c>
      <c r="AO124" s="8" t="s">
        <v>329</v>
      </c>
      <c r="AP124" s="12">
        <v>0.1</v>
      </c>
      <c r="AQ124" s="221" t="s">
        <v>193</v>
      </c>
      <c r="AR124" s="149" t="s">
        <v>404</v>
      </c>
      <c r="AS124" s="161" t="str">
        <f t="shared" si="57"/>
        <v>滋賀県草津市</v>
      </c>
      <c r="AT124" s="147">
        <v>10.7</v>
      </c>
      <c r="AU124" s="149">
        <v>10.55</v>
      </c>
      <c r="AV124" s="172">
        <v>10.45</v>
      </c>
    </row>
    <row r="125" spans="10:48">
      <c r="J125" s="2"/>
      <c r="K125" s="2"/>
      <c r="L125" s="2"/>
      <c r="M125" s="2"/>
      <c r="N125" s="2"/>
      <c r="AJ125" s="2"/>
      <c r="AL125" s="4" t="s">
        <v>132</v>
      </c>
      <c r="AM125" s="4" t="s">
        <v>406</v>
      </c>
      <c r="AO125" s="8" t="s">
        <v>329</v>
      </c>
      <c r="AP125" s="12">
        <v>0.1</v>
      </c>
      <c r="AQ125" s="221" t="s">
        <v>193</v>
      </c>
      <c r="AR125" s="149" t="s">
        <v>2341</v>
      </c>
      <c r="AS125" s="161" t="str">
        <f t="shared" si="57"/>
        <v>滋賀県栗東市</v>
      </c>
      <c r="AT125" s="147">
        <v>10.7</v>
      </c>
      <c r="AU125" s="149">
        <v>10.55</v>
      </c>
      <c r="AV125" s="172">
        <v>10.45</v>
      </c>
    </row>
    <row r="126" spans="10:48">
      <c r="J126" s="2"/>
      <c r="K126" s="2"/>
      <c r="L126" s="2"/>
      <c r="M126" s="2"/>
      <c r="N126" s="2"/>
      <c r="AJ126" s="2"/>
      <c r="AL126" s="4" t="s">
        <v>132</v>
      </c>
      <c r="AM126" s="4" t="s">
        <v>408</v>
      </c>
      <c r="AO126" s="8" t="s">
        <v>329</v>
      </c>
      <c r="AP126" s="12">
        <v>0.1</v>
      </c>
      <c r="AQ126" s="221" t="s">
        <v>195</v>
      </c>
      <c r="AR126" s="149" t="s">
        <v>407</v>
      </c>
      <c r="AS126" s="161" t="str">
        <f t="shared" si="57"/>
        <v>京都府京都市</v>
      </c>
      <c r="AT126" s="147">
        <v>10.7</v>
      </c>
      <c r="AU126" s="149">
        <v>10.55</v>
      </c>
      <c r="AV126" s="172">
        <v>10.45</v>
      </c>
    </row>
    <row r="127" spans="10:48">
      <c r="J127" s="2"/>
      <c r="K127" s="2"/>
      <c r="L127" s="2"/>
      <c r="M127" s="2"/>
      <c r="N127" s="2"/>
      <c r="AJ127" s="2"/>
      <c r="AL127" s="4" t="s">
        <v>132</v>
      </c>
      <c r="AM127" s="4" t="s">
        <v>410</v>
      </c>
      <c r="AO127" s="8" t="s">
        <v>329</v>
      </c>
      <c r="AP127" s="12">
        <v>0.1</v>
      </c>
      <c r="AQ127" s="221" t="s">
        <v>195</v>
      </c>
      <c r="AR127" s="149" t="s">
        <v>409</v>
      </c>
      <c r="AS127" s="161" t="str">
        <f t="shared" si="57"/>
        <v>京都府長岡京市</v>
      </c>
      <c r="AT127" s="147">
        <v>10.7</v>
      </c>
      <c r="AU127" s="149">
        <v>10.55</v>
      </c>
      <c r="AV127" s="172">
        <v>10.45</v>
      </c>
    </row>
    <row r="128" spans="10:48">
      <c r="J128" s="2"/>
      <c r="K128" s="2"/>
      <c r="L128" s="2"/>
      <c r="M128" s="2"/>
      <c r="N128" s="2"/>
      <c r="AJ128" s="2"/>
      <c r="AL128" s="4" t="s">
        <v>132</v>
      </c>
      <c r="AM128" s="4" t="s">
        <v>412</v>
      </c>
      <c r="AO128" s="8" t="s">
        <v>329</v>
      </c>
      <c r="AP128" s="12">
        <v>0.1</v>
      </c>
      <c r="AQ128" s="221" t="s">
        <v>197</v>
      </c>
      <c r="AR128" s="149" t="s">
        <v>411</v>
      </c>
      <c r="AS128" s="161" t="str">
        <f t="shared" si="57"/>
        <v>大阪府堺市</v>
      </c>
      <c r="AT128" s="147">
        <v>10.7</v>
      </c>
      <c r="AU128" s="149">
        <v>10.55</v>
      </c>
      <c r="AV128" s="172">
        <v>10.45</v>
      </c>
    </row>
    <row r="129" spans="10:48">
      <c r="J129" s="2"/>
      <c r="K129" s="2"/>
      <c r="L129" s="2"/>
      <c r="M129" s="2"/>
      <c r="N129" s="2"/>
      <c r="AJ129" s="2"/>
      <c r="AL129" s="4" t="s">
        <v>132</v>
      </c>
      <c r="AM129" s="4" t="s">
        <v>414</v>
      </c>
      <c r="AO129" s="8" t="s">
        <v>329</v>
      </c>
      <c r="AP129" s="12">
        <v>0.1</v>
      </c>
      <c r="AQ129" s="221" t="s">
        <v>197</v>
      </c>
      <c r="AR129" s="149" t="s">
        <v>413</v>
      </c>
      <c r="AS129" s="161" t="str">
        <f t="shared" si="57"/>
        <v>大阪府枚方市</v>
      </c>
      <c r="AT129" s="147">
        <v>10.7</v>
      </c>
      <c r="AU129" s="149">
        <v>10.55</v>
      </c>
      <c r="AV129" s="172">
        <v>10.45</v>
      </c>
    </row>
    <row r="130" spans="10:48">
      <c r="J130" s="2"/>
      <c r="K130" s="2"/>
      <c r="L130" s="2"/>
      <c r="M130" s="2"/>
      <c r="N130" s="2"/>
      <c r="AJ130" s="2"/>
      <c r="AL130" s="4" t="s">
        <v>132</v>
      </c>
      <c r="AM130" s="4" t="s">
        <v>416</v>
      </c>
      <c r="AO130" s="8" t="s">
        <v>329</v>
      </c>
      <c r="AP130" s="12">
        <v>0.1</v>
      </c>
      <c r="AQ130" s="221" t="s">
        <v>197</v>
      </c>
      <c r="AR130" s="149" t="s">
        <v>415</v>
      </c>
      <c r="AS130" s="161" t="str">
        <f t="shared" si="57"/>
        <v>大阪府茨木市</v>
      </c>
      <c r="AT130" s="147">
        <v>10.7</v>
      </c>
      <c r="AU130" s="149">
        <v>10.55</v>
      </c>
      <c r="AV130" s="172">
        <v>10.45</v>
      </c>
    </row>
    <row r="131" spans="10:48">
      <c r="J131" s="2"/>
      <c r="K131" s="2"/>
      <c r="L131" s="2"/>
      <c r="M131" s="2"/>
      <c r="N131" s="2"/>
      <c r="AJ131" s="2"/>
      <c r="AL131" s="4" t="s">
        <v>132</v>
      </c>
      <c r="AM131" s="4" t="s">
        <v>418</v>
      </c>
      <c r="AO131" s="8" t="s">
        <v>329</v>
      </c>
      <c r="AP131" s="12">
        <v>0.1</v>
      </c>
      <c r="AQ131" s="221" t="s">
        <v>197</v>
      </c>
      <c r="AR131" s="149" t="s">
        <v>417</v>
      </c>
      <c r="AS131" s="161" t="str">
        <f t="shared" si="57"/>
        <v>大阪府八尾市</v>
      </c>
      <c r="AT131" s="147">
        <v>10.7</v>
      </c>
      <c r="AU131" s="149">
        <v>10.55</v>
      </c>
      <c r="AV131" s="172">
        <v>10.45</v>
      </c>
    </row>
    <row r="132" spans="10:48">
      <c r="J132" s="2"/>
      <c r="K132" s="2"/>
      <c r="L132" s="2"/>
      <c r="M132" s="2"/>
      <c r="N132" s="2"/>
      <c r="AJ132" s="2"/>
      <c r="AL132" s="4" t="s">
        <v>132</v>
      </c>
      <c r="AM132" s="4" t="s">
        <v>420</v>
      </c>
      <c r="AO132" s="8" t="s">
        <v>329</v>
      </c>
      <c r="AP132" s="12">
        <v>0.1</v>
      </c>
      <c r="AQ132" s="221" t="s">
        <v>197</v>
      </c>
      <c r="AR132" s="149" t="s">
        <v>419</v>
      </c>
      <c r="AS132" s="161" t="str">
        <f t="shared" ref="AS132:AS195" si="58">AQ132&amp;AR132</f>
        <v>大阪府松原市</v>
      </c>
      <c r="AT132" s="147">
        <v>10.7</v>
      </c>
      <c r="AU132" s="149">
        <v>10.55</v>
      </c>
      <c r="AV132" s="172">
        <v>10.45</v>
      </c>
    </row>
    <row r="133" spans="10:48">
      <c r="J133" s="2"/>
      <c r="K133" s="2"/>
      <c r="L133" s="2"/>
      <c r="M133" s="2"/>
      <c r="N133" s="2"/>
      <c r="AJ133" s="2"/>
      <c r="AL133" s="4" t="s">
        <v>132</v>
      </c>
      <c r="AM133" s="4" t="s">
        <v>422</v>
      </c>
      <c r="AO133" s="8" t="s">
        <v>329</v>
      </c>
      <c r="AP133" s="12">
        <v>0.1</v>
      </c>
      <c r="AQ133" s="221" t="s">
        <v>197</v>
      </c>
      <c r="AR133" s="149" t="s">
        <v>421</v>
      </c>
      <c r="AS133" s="161" t="str">
        <f t="shared" si="58"/>
        <v>大阪府摂津市</v>
      </c>
      <c r="AT133" s="147">
        <v>10.7</v>
      </c>
      <c r="AU133" s="149">
        <v>10.55</v>
      </c>
      <c r="AV133" s="172">
        <v>10.45</v>
      </c>
    </row>
    <row r="134" spans="10:48">
      <c r="J134" s="2"/>
      <c r="K134" s="2"/>
      <c r="L134" s="2"/>
      <c r="M134" s="2"/>
      <c r="N134" s="2"/>
      <c r="AJ134" s="2"/>
      <c r="AL134" s="4" t="s">
        <v>132</v>
      </c>
      <c r="AM134" s="4" t="s">
        <v>424</v>
      </c>
      <c r="AO134" s="8" t="s">
        <v>329</v>
      </c>
      <c r="AP134" s="12">
        <v>0.1</v>
      </c>
      <c r="AQ134" s="221" t="s">
        <v>197</v>
      </c>
      <c r="AR134" s="149" t="s">
        <v>423</v>
      </c>
      <c r="AS134" s="161" t="str">
        <f t="shared" si="58"/>
        <v>大阪府高石市</v>
      </c>
      <c r="AT134" s="147">
        <v>10.7</v>
      </c>
      <c r="AU134" s="149">
        <v>10.55</v>
      </c>
      <c r="AV134" s="172">
        <v>10.45</v>
      </c>
    </row>
    <row r="135" spans="10:48">
      <c r="J135" s="2"/>
      <c r="K135" s="2"/>
      <c r="L135" s="2"/>
      <c r="M135" s="2"/>
      <c r="N135" s="2"/>
      <c r="AJ135" s="2"/>
      <c r="AL135" s="4" t="s">
        <v>132</v>
      </c>
      <c r="AM135" s="4" t="s">
        <v>426</v>
      </c>
      <c r="AO135" s="8" t="s">
        <v>329</v>
      </c>
      <c r="AP135" s="12">
        <v>0.1</v>
      </c>
      <c r="AQ135" s="221" t="s">
        <v>197</v>
      </c>
      <c r="AR135" s="149" t="s">
        <v>425</v>
      </c>
      <c r="AS135" s="161" t="str">
        <f t="shared" si="58"/>
        <v>大阪府東大阪市</v>
      </c>
      <c r="AT135" s="147">
        <v>10.7</v>
      </c>
      <c r="AU135" s="149">
        <v>10.55</v>
      </c>
      <c r="AV135" s="172">
        <v>10.45</v>
      </c>
    </row>
    <row r="136" spans="10:48">
      <c r="J136" s="2"/>
      <c r="K136" s="2"/>
      <c r="L136" s="2"/>
      <c r="M136" s="2"/>
      <c r="N136" s="2"/>
      <c r="AJ136" s="2"/>
      <c r="AL136" s="4" t="s">
        <v>132</v>
      </c>
      <c r="AM136" s="4" t="s">
        <v>428</v>
      </c>
      <c r="AO136" s="8" t="s">
        <v>329</v>
      </c>
      <c r="AP136" s="12">
        <v>0.1</v>
      </c>
      <c r="AQ136" s="221" t="s">
        <v>197</v>
      </c>
      <c r="AR136" s="149" t="s">
        <v>427</v>
      </c>
      <c r="AS136" s="161" t="str">
        <f t="shared" si="58"/>
        <v>大阪府交野市</v>
      </c>
      <c r="AT136" s="147">
        <v>10.7</v>
      </c>
      <c r="AU136" s="149">
        <v>10.55</v>
      </c>
      <c r="AV136" s="172">
        <v>10.45</v>
      </c>
    </row>
    <row r="137" spans="10:48">
      <c r="J137" s="2"/>
      <c r="K137" s="2"/>
      <c r="L137" s="2"/>
      <c r="M137" s="2"/>
      <c r="N137" s="2"/>
      <c r="AJ137" s="2"/>
      <c r="AL137" s="4" t="s">
        <v>132</v>
      </c>
      <c r="AM137" s="4" t="s">
        <v>430</v>
      </c>
      <c r="AO137" s="8" t="s">
        <v>329</v>
      </c>
      <c r="AP137" s="12">
        <v>0.1</v>
      </c>
      <c r="AQ137" s="221" t="s">
        <v>199</v>
      </c>
      <c r="AR137" s="149" t="s">
        <v>429</v>
      </c>
      <c r="AS137" s="161" t="str">
        <f t="shared" si="58"/>
        <v>兵庫県尼崎市</v>
      </c>
      <c r="AT137" s="147">
        <v>10.7</v>
      </c>
      <c r="AU137" s="149">
        <v>10.55</v>
      </c>
      <c r="AV137" s="172">
        <v>10.45</v>
      </c>
    </row>
    <row r="138" spans="10:48">
      <c r="J138" s="2"/>
      <c r="K138" s="2"/>
      <c r="L138" s="2"/>
      <c r="M138" s="2"/>
      <c r="N138" s="2"/>
      <c r="AJ138" s="2"/>
      <c r="AL138" s="4" t="s">
        <v>132</v>
      </c>
      <c r="AM138" s="4" t="s">
        <v>432</v>
      </c>
      <c r="AO138" s="8" t="s">
        <v>329</v>
      </c>
      <c r="AP138" s="12">
        <v>0.1</v>
      </c>
      <c r="AQ138" s="221" t="s">
        <v>199</v>
      </c>
      <c r="AR138" s="149" t="s">
        <v>431</v>
      </c>
      <c r="AS138" s="161" t="str">
        <f t="shared" si="58"/>
        <v>兵庫県伊丹市</v>
      </c>
      <c r="AT138" s="147">
        <v>10.7</v>
      </c>
      <c r="AU138" s="149">
        <v>10.55</v>
      </c>
      <c r="AV138" s="172">
        <v>10.45</v>
      </c>
    </row>
    <row r="139" spans="10:48">
      <c r="J139" s="2"/>
      <c r="K139" s="2"/>
      <c r="L139" s="2"/>
      <c r="M139" s="2"/>
      <c r="N139" s="2"/>
      <c r="AJ139" s="2"/>
      <c r="AL139" s="4" t="s">
        <v>132</v>
      </c>
      <c r="AM139" s="4" t="s">
        <v>434</v>
      </c>
      <c r="AO139" s="8" t="s">
        <v>329</v>
      </c>
      <c r="AP139" s="12">
        <v>0.1</v>
      </c>
      <c r="AQ139" s="221" t="s">
        <v>199</v>
      </c>
      <c r="AR139" s="149" t="s">
        <v>433</v>
      </c>
      <c r="AS139" s="161" t="str">
        <f t="shared" si="58"/>
        <v>兵庫県川西市</v>
      </c>
      <c r="AT139" s="147">
        <v>10.7</v>
      </c>
      <c r="AU139" s="149">
        <v>10.55</v>
      </c>
      <c r="AV139" s="172">
        <v>10.45</v>
      </c>
    </row>
    <row r="140" spans="10:48">
      <c r="J140" s="2"/>
      <c r="K140" s="2"/>
      <c r="L140" s="2"/>
      <c r="M140" s="2"/>
      <c r="N140" s="2"/>
      <c r="AJ140" s="2"/>
      <c r="AL140" s="4" t="s">
        <v>132</v>
      </c>
      <c r="AM140" s="4" t="s">
        <v>436</v>
      </c>
      <c r="AO140" s="8" t="s">
        <v>329</v>
      </c>
      <c r="AP140" s="12">
        <v>0.1</v>
      </c>
      <c r="AQ140" s="221" t="s">
        <v>199</v>
      </c>
      <c r="AR140" s="149" t="s">
        <v>435</v>
      </c>
      <c r="AS140" s="161" t="str">
        <f t="shared" si="58"/>
        <v>兵庫県三田市</v>
      </c>
      <c r="AT140" s="147">
        <v>10.7</v>
      </c>
      <c r="AU140" s="149">
        <v>10.55</v>
      </c>
      <c r="AV140" s="172">
        <v>10.45</v>
      </c>
    </row>
    <row r="141" spans="10:48">
      <c r="J141" s="2"/>
      <c r="K141" s="2"/>
      <c r="L141" s="2"/>
      <c r="M141" s="2"/>
      <c r="N141" s="2"/>
      <c r="AJ141" s="2"/>
      <c r="AL141" s="4" t="s">
        <v>132</v>
      </c>
      <c r="AM141" s="4" t="s">
        <v>438</v>
      </c>
      <c r="AO141" s="8" t="s">
        <v>329</v>
      </c>
      <c r="AP141" s="12">
        <v>0.1</v>
      </c>
      <c r="AQ141" s="221" t="s">
        <v>219</v>
      </c>
      <c r="AR141" s="149" t="s">
        <v>437</v>
      </c>
      <c r="AS141" s="161" t="str">
        <f t="shared" si="58"/>
        <v>広島県広島市</v>
      </c>
      <c r="AT141" s="147">
        <v>10.7</v>
      </c>
      <c r="AU141" s="149">
        <v>10.55</v>
      </c>
      <c r="AV141" s="172">
        <v>10.45</v>
      </c>
    </row>
    <row r="142" spans="10:48">
      <c r="J142" s="2"/>
      <c r="K142" s="2"/>
      <c r="L142" s="2"/>
      <c r="M142" s="2"/>
      <c r="N142" s="2"/>
      <c r="AJ142" s="2"/>
      <c r="AL142" s="4" t="s">
        <v>132</v>
      </c>
      <c r="AM142" s="4" t="s">
        <v>440</v>
      </c>
      <c r="AO142" s="8" t="s">
        <v>329</v>
      </c>
      <c r="AP142" s="12">
        <v>0.1</v>
      </c>
      <c r="AQ142" s="221" t="s">
        <v>219</v>
      </c>
      <c r="AR142" s="149" t="s">
        <v>439</v>
      </c>
      <c r="AS142" s="161" t="str">
        <f t="shared" si="58"/>
        <v>広島県府中町</v>
      </c>
      <c r="AT142" s="147">
        <v>10.7</v>
      </c>
      <c r="AU142" s="149">
        <v>10.55</v>
      </c>
      <c r="AV142" s="172">
        <v>10.45</v>
      </c>
    </row>
    <row r="143" spans="10:48">
      <c r="J143" s="2"/>
      <c r="K143" s="2"/>
      <c r="L143" s="2"/>
      <c r="M143" s="2"/>
      <c r="N143" s="2"/>
      <c r="AJ143" s="2"/>
      <c r="AL143" s="4" t="s">
        <v>132</v>
      </c>
      <c r="AM143" s="4" t="s">
        <v>441</v>
      </c>
      <c r="AO143" s="8" t="s">
        <v>329</v>
      </c>
      <c r="AP143" s="12">
        <v>0.1</v>
      </c>
      <c r="AQ143" s="221" t="s">
        <v>236</v>
      </c>
      <c r="AR143" s="149" t="s">
        <v>2342</v>
      </c>
      <c r="AS143" s="161" t="str">
        <f t="shared" si="58"/>
        <v>福岡県福岡市</v>
      </c>
      <c r="AT143" s="147">
        <v>10.7</v>
      </c>
      <c r="AU143" s="149">
        <v>10.55</v>
      </c>
      <c r="AV143" s="172">
        <v>10.45</v>
      </c>
    </row>
    <row r="144" spans="10:48" ht="13.8" thickBot="1">
      <c r="J144" s="2"/>
      <c r="K144" s="2"/>
      <c r="L144" s="2"/>
      <c r="M144" s="2"/>
      <c r="N144" s="2"/>
      <c r="AJ144" s="2"/>
      <c r="AL144" s="4" t="s">
        <v>132</v>
      </c>
      <c r="AM144" s="4" t="s">
        <v>442</v>
      </c>
      <c r="AO144" s="9" t="s">
        <v>329</v>
      </c>
      <c r="AP144" s="153">
        <v>0.1</v>
      </c>
      <c r="AQ144" s="222" t="s">
        <v>236</v>
      </c>
      <c r="AR144" s="152" t="s">
        <v>2343</v>
      </c>
      <c r="AS144" s="178" t="str">
        <f t="shared" si="58"/>
        <v>福岡県春日市</v>
      </c>
      <c r="AT144" s="151">
        <v>10.7</v>
      </c>
      <c r="AU144" s="152">
        <v>10.55</v>
      </c>
      <c r="AV144" s="219">
        <v>10.45</v>
      </c>
    </row>
    <row r="145" spans="10:48">
      <c r="J145" s="2"/>
      <c r="K145" s="2"/>
      <c r="L145" s="2"/>
      <c r="M145" s="2"/>
      <c r="N145" s="2"/>
      <c r="AJ145" s="2"/>
      <c r="AL145" s="4" t="s">
        <v>132</v>
      </c>
      <c r="AM145" s="4" t="s">
        <v>445</v>
      </c>
      <c r="AO145" s="144" t="s">
        <v>443</v>
      </c>
      <c r="AP145" s="167">
        <v>0.06</v>
      </c>
      <c r="AQ145" s="223" t="s">
        <v>146</v>
      </c>
      <c r="AR145" s="150" t="s">
        <v>444</v>
      </c>
      <c r="AS145" s="174" t="str">
        <f t="shared" si="58"/>
        <v>宮城県仙台市</v>
      </c>
      <c r="AT145" s="146">
        <v>10.42</v>
      </c>
      <c r="AU145" s="150">
        <v>10.33</v>
      </c>
      <c r="AV145" s="174">
        <v>10.27</v>
      </c>
    </row>
    <row r="146" spans="10:48">
      <c r="J146" s="2"/>
      <c r="K146" s="2"/>
      <c r="L146" s="2"/>
      <c r="M146" s="2"/>
      <c r="N146" s="2"/>
      <c r="AJ146" s="2"/>
      <c r="AL146" s="4" t="s">
        <v>132</v>
      </c>
      <c r="AM146" s="4" t="s">
        <v>446</v>
      </c>
      <c r="AO146" s="8" t="s">
        <v>443</v>
      </c>
      <c r="AP146" s="12">
        <v>0.06</v>
      </c>
      <c r="AQ146" s="221" t="s">
        <v>146</v>
      </c>
      <c r="AR146" s="149" t="s">
        <v>2344</v>
      </c>
      <c r="AS146" s="172" t="str">
        <f t="shared" si="58"/>
        <v>宮城県多賀城市</v>
      </c>
      <c r="AT146" s="147">
        <v>10.42</v>
      </c>
      <c r="AU146" s="149">
        <v>10.33</v>
      </c>
      <c r="AV146" s="172">
        <v>10.27</v>
      </c>
    </row>
    <row r="147" spans="10:48">
      <c r="J147" s="2"/>
      <c r="K147" s="2"/>
      <c r="L147" s="2"/>
      <c r="M147" s="2"/>
      <c r="N147" s="2"/>
      <c r="AJ147" s="2"/>
      <c r="AL147" s="4" t="s">
        <v>132</v>
      </c>
      <c r="AM147" s="4" t="s">
        <v>448</v>
      </c>
      <c r="AO147" s="8" t="s">
        <v>443</v>
      </c>
      <c r="AP147" s="12">
        <v>0.06</v>
      </c>
      <c r="AQ147" s="221" t="s">
        <v>158</v>
      </c>
      <c r="AR147" s="149" t="s">
        <v>447</v>
      </c>
      <c r="AS147" s="172" t="str">
        <f t="shared" si="58"/>
        <v>茨城県土浦市</v>
      </c>
      <c r="AT147" s="147">
        <v>10.42</v>
      </c>
      <c r="AU147" s="149">
        <v>10.33</v>
      </c>
      <c r="AV147" s="172">
        <v>10.27</v>
      </c>
    </row>
    <row r="148" spans="10:48">
      <c r="J148" s="2"/>
      <c r="K148" s="2"/>
      <c r="L148" s="2"/>
      <c r="M148" s="2"/>
      <c r="N148" s="2"/>
      <c r="AJ148" s="2"/>
      <c r="AL148" s="4" t="s">
        <v>132</v>
      </c>
      <c r="AM148" s="4" t="s">
        <v>450</v>
      </c>
      <c r="AO148" s="8" t="s">
        <v>443</v>
      </c>
      <c r="AP148" s="12">
        <v>0.06</v>
      </c>
      <c r="AQ148" s="221" t="s">
        <v>158</v>
      </c>
      <c r="AR148" s="149" t="s">
        <v>449</v>
      </c>
      <c r="AS148" s="172" t="str">
        <f t="shared" si="58"/>
        <v>茨城県古河市</v>
      </c>
      <c r="AT148" s="147">
        <v>10.42</v>
      </c>
      <c r="AU148" s="149">
        <v>10.33</v>
      </c>
      <c r="AV148" s="172">
        <v>10.27</v>
      </c>
    </row>
    <row r="149" spans="10:48">
      <c r="J149" s="2"/>
      <c r="K149" s="2"/>
      <c r="L149" s="2"/>
      <c r="M149" s="2"/>
      <c r="N149" s="2"/>
      <c r="AJ149" s="2"/>
      <c r="AL149" s="4" t="s">
        <v>132</v>
      </c>
      <c r="AM149" s="4" t="s">
        <v>452</v>
      </c>
      <c r="AO149" s="8" t="s">
        <v>443</v>
      </c>
      <c r="AP149" s="12">
        <v>0.06</v>
      </c>
      <c r="AQ149" s="221" t="s">
        <v>158</v>
      </c>
      <c r="AR149" s="149" t="s">
        <v>451</v>
      </c>
      <c r="AS149" s="172" t="str">
        <f t="shared" si="58"/>
        <v>茨城県利根町</v>
      </c>
      <c r="AT149" s="147">
        <v>10.42</v>
      </c>
      <c r="AU149" s="149">
        <v>10.33</v>
      </c>
      <c r="AV149" s="172">
        <v>10.27</v>
      </c>
    </row>
    <row r="150" spans="10:48">
      <c r="J150" s="2"/>
      <c r="K150" s="2"/>
      <c r="L150" s="2"/>
      <c r="M150" s="2"/>
      <c r="N150" s="2"/>
      <c r="AJ150" s="2"/>
      <c r="AL150" s="4" t="s">
        <v>132</v>
      </c>
      <c r="AM150" s="4" t="s">
        <v>454</v>
      </c>
      <c r="AO150" s="8" t="s">
        <v>443</v>
      </c>
      <c r="AP150" s="12">
        <v>0.06</v>
      </c>
      <c r="AQ150" s="221" t="s">
        <v>160</v>
      </c>
      <c r="AR150" s="149" t="s">
        <v>453</v>
      </c>
      <c r="AS150" s="172" t="str">
        <f t="shared" si="58"/>
        <v>栃木県宇都宮市</v>
      </c>
      <c r="AT150" s="147">
        <v>10.42</v>
      </c>
      <c r="AU150" s="149">
        <v>10.33</v>
      </c>
      <c r="AV150" s="172">
        <v>10.27</v>
      </c>
    </row>
    <row r="151" spans="10:48">
      <c r="J151" s="2"/>
      <c r="K151" s="2"/>
      <c r="L151" s="2"/>
      <c r="M151" s="2"/>
      <c r="N151" s="2"/>
      <c r="AJ151" s="2"/>
      <c r="AL151" s="4" t="s">
        <v>132</v>
      </c>
      <c r="AM151" s="4" t="s">
        <v>456</v>
      </c>
      <c r="AO151" s="8" t="s">
        <v>443</v>
      </c>
      <c r="AP151" s="12">
        <v>0.06</v>
      </c>
      <c r="AQ151" s="221" t="s">
        <v>160</v>
      </c>
      <c r="AR151" s="149" t="s">
        <v>455</v>
      </c>
      <c r="AS151" s="172" t="str">
        <f t="shared" si="58"/>
        <v>栃木県野木町</v>
      </c>
      <c r="AT151" s="147">
        <v>10.42</v>
      </c>
      <c r="AU151" s="149">
        <v>10.33</v>
      </c>
      <c r="AV151" s="172">
        <v>10.27</v>
      </c>
    </row>
    <row r="152" spans="10:48">
      <c r="J152" s="2"/>
      <c r="K152" s="2"/>
      <c r="L152" s="2"/>
      <c r="M152" s="2"/>
      <c r="N152" s="2"/>
      <c r="AJ152" s="2"/>
      <c r="AL152" s="4" t="s">
        <v>132</v>
      </c>
      <c r="AM152" s="4" t="s">
        <v>458</v>
      </c>
      <c r="AO152" s="8" t="s">
        <v>443</v>
      </c>
      <c r="AP152" s="12">
        <v>0.06</v>
      </c>
      <c r="AQ152" s="221" t="s">
        <v>162</v>
      </c>
      <c r="AR152" s="149" t="s">
        <v>457</v>
      </c>
      <c r="AS152" s="172" t="str">
        <f t="shared" si="58"/>
        <v>群馬県高崎市</v>
      </c>
      <c r="AT152" s="147">
        <v>10.42</v>
      </c>
      <c r="AU152" s="149">
        <v>10.33</v>
      </c>
      <c r="AV152" s="172">
        <v>10.27</v>
      </c>
    </row>
    <row r="153" spans="10:48">
      <c r="J153" s="2"/>
      <c r="K153" s="2"/>
      <c r="L153" s="2"/>
      <c r="M153" s="2"/>
      <c r="N153" s="2"/>
      <c r="AJ153" s="2"/>
      <c r="AL153" s="4" t="s">
        <v>132</v>
      </c>
      <c r="AM153" s="4" t="s">
        <v>460</v>
      </c>
      <c r="AO153" s="8" t="s">
        <v>443</v>
      </c>
      <c r="AP153" s="12">
        <v>0.06</v>
      </c>
      <c r="AQ153" s="221" t="s">
        <v>164</v>
      </c>
      <c r="AR153" s="149" t="s">
        <v>459</v>
      </c>
      <c r="AS153" s="172" t="str">
        <f t="shared" si="58"/>
        <v>埼玉県川越市</v>
      </c>
      <c r="AT153" s="147">
        <v>10.42</v>
      </c>
      <c r="AU153" s="149">
        <v>10.33</v>
      </c>
      <c r="AV153" s="172">
        <v>10.27</v>
      </c>
    </row>
    <row r="154" spans="10:48">
      <c r="J154" s="2"/>
      <c r="K154" s="2"/>
      <c r="L154" s="2"/>
      <c r="M154" s="2"/>
      <c r="N154" s="2"/>
      <c r="AJ154" s="2"/>
      <c r="AL154" s="4" t="s">
        <v>132</v>
      </c>
      <c r="AM154" s="4" t="s">
        <v>462</v>
      </c>
      <c r="AO154" s="8" t="s">
        <v>443</v>
      </c>
      <c r="AP154" s="12">
        <v>0.06</v>
      </c>
      <c r="AQ154" s="221" t="s">
        <v>164</v>
      </c>
      <c r="AR154" s="149" t="s">
        <v>461</v>
      </c>
      <c r="AS154" s="172" t="str">
        <f t="shared" si="58"/>
        <v>埼玉県行田市</v>
      </c>
      <c r="AT154" s="147">
        <v>10.42</v>
      </c>
      <c r="AU154" s="149">
        <v>10.33</v>
      </c>
      <c r="AV154" s="172">
        <v>10.27</v>
      </c>
    </row>
    <row r="155" spans="10:48">
      <c r="J155" s="2"/>
      <c r="K155" s="2"/>
      <c r="L155" s="2"/>
      <c r="M155" s="2"/>
      <c r="N155" s="2"/>
      <c r="AJ155" s="2"/>
      <c r="AL155" s="4" t="s">
        <v>132</v>
      </c>
      <c r="AM155" s="4" t="s">
        <v>464</v>
      </c>
      <c r="AO155" s="8" t="s">
        <v>443</v>
      </c>
      <c r="AP155" s="12">
        <v>0.06</v>
      </c>
      <c r="AQ155" s="221" t="s">
        <v>164</v>
      </c>
      <c r="AR155" s="149" t="s">
        <v>463</v>
      </c>
      <c r="AS155" s="172" t="str">
        <f t="shared" si="58"/>
        <v>埼玉県所沢市</v>
      </c>
      <c r="AT155" s="147">
        <v>10.42</v>
      </c>
      <c r="AU155" s="149">
        <v>10.33</v>
      </c>
      <c r="AV155" s="172">
        <v>10.27</v>
      </c>
    </row>
    <row r="156" spans="10:48">
      <c r="J156" s="2"/>
      <c r="K156" s="2"/>
      <c r="L156" s="2"/>
      <c r="M156" s="2"/>
      <c r="N156" s="2"/>
      <c r="AJ156" s="2"/>
      <c r="AL156" s="4" t="s">
        <v>132</v>
      </c>
      <c r="AM156" s="4" t="s">
        <v>465</v>
      </c>
      <c r="AO156" s="8" t="s">
        <v>443</v>
      </c>
      <c r="AP156" s="12">
        <v>0.06</v>
      </c>
      <c r="AQ156" s="221" t="s">
        <v>164</v>
      </c>
      <c r="AR156" s="149" t="s">
        <v>2345</v>
      </c>
      <c r="AS156" s="172" t="str">
        <f t="shared" si="58"/>
        <v>埼玉県飯能市</v>
      </c>
      <c r="AT156" s="147">
        <v>10.42</v>
      </c>
      <c r="AU156" s="149">
        <v>10.33</v>
      </c>
      <c r="AV156" s="172">
        <v>10.27</v>
      </c>
    </row>
    <row r="157" spans="10:48">
      <c r="J157" s="2"/>
      <c r="K157" s="2"/>
      <c r="L157" s="2"/>
      <c r="M157" s="2"/>
      <c r="N157" s="2"/>
      <c r="AJ157" s="2"/>
      <c r="AL157" s="4" t="s">
        <v>132</v>
      </c>
      <c r="AM157" s="4" t="s">
        <v>467</v>
      </c>
      <c r="AO157" s="8" t="s">
        <v>443</v>
      </c>
      <c r="AP157" s="12">
        <v>0.06</v>
      </c>
      <c r="AQ157" s="221" t="s">
        <v>164</v>
      </c>
      <c r="AR157" s="149" t="s">
        <v>466</v>
      </c>
      <c r="AS157" s="172" t="str">
        <f t="shared" si="58"/>
        <v>埼玉県加須市</v>
      </c>
      <c r="AT157" s="147">
        <v>10.42</v>
      </c>
      <c r="AU157" s="149">
        <v>10.33</v>
      </c>
      <c r="AV157" s="172">
        <v>10.27</v>
      </c>
    </row>
    <row r="158" spans="10:48">
      <c r="J158" s="2"/>
      <c r="K158" s="2"/>
      <c r="L158" s="2"/>
      <c r="M158" s="2"/>
      <c r="N158" s="2"/>
      <c r="AJ158" s="2"/>
      <c r="AL158" s="4" t="s">
        <v>132</v>
      </c>
      <c r="AM158" s="4" t="s">
        <v>469</v>
      </c>
      <c r="AO158" s="8" t="s">
        <v>443</v>
      </c>
      <c r="AP158" s="12">
        <v>0.06</v>
      </c>
      <c r="AQ158" s="221" t="s">
        <v>164</v>
      </c>
      <c r="AR158" s="149" t="s">
        <v>468</v>
      </c>
      <c r="AS158" s="172" t="str">
        <f t="shared" si="58"/>
        <v>埼玉県東松山市</v>
      </c>
      <c r="AT158" s="147">
        <v>10.42</v>
      </c>
      <c r="AU158" s="149">
        <v>10.33</v>
      </c>
      <c r="AV158" s="172">
        <v>10.27</v>
      </c>
    </row>
    <row r="159" spans="10:48">
      <c r="J159" s="2"/>
      <c r="K159" s="2"/>
      <c r="L159" s="2"/>
      <c r="M159" s="2"/>
      <c r="N159" s="2"/>
      <c r="AJ159" s="2"/>
      <c r="AL159" s="4" t="s">
        <v>132</v>
      </c>
      <c r="AM159" s="4" t="s">
        <v>471</v>
      </c>
      <c r="AO159" s="8" t="s">
        <v>443</v>
      </c>
      <c r="AP159" s="12">
        <v>0.06</v>
      </c>
      <c r="AQ159" s="221" t="s">
        <v>164</v>
      </c>
      <c r="AR159" s="149" t="s">
        <v>470</v>
      </c>
      <c r="AS159" s="172" t="str">
        <f t="shared" si="58"/>
        <v>埼玉県春日部市</v>
      </c>
      <c r="AT159" s="147">
        <v>10.42</v>
      </c>
      <c r="AU159" s="149">
        <v>10.33</v>
      </c>
      <c r="AV159" s="172">
        <v>10.27</v>
      </c>
    </row>
    <row r="160" spans="10:48">
      <c r="J160" s="2"/>
      <c r="K160" s="2"/>
      <c r="L160" s="2"/>
      <c r="M160" s="2"/>
      <c r="N160" s="2"/>
      <c r="AJ160" s="2"/>
      <c r="AL160" s="4" t="s">
        <v>132</v>
      </c>
      <c r="AM160" s="4" t="s">
        <v>473</v>
      </c>
      <c r="AO160" s="8" t="s">
        <v>443</v>
      </c>
      <c r="AP160" s="12">
        <v>0.06</v>
      </c>
      <c r="AQ160" s="221" t="s">
        <v>164</v>
      </c>
      <c r="AR160" s="149" t="s">
        <v>472</v>
      </c>
      <c r="AS160" s="172" t="str">
        <f t="shared" si="58"/>
        <v>埼玉県狭山市</v>
      </c>
      <c r="AT160" s="147">
        <v>10.42</v>
      </c>
      <c r="AU160" s="149">
        <v>10.33</v>
      </c>
      <c r="AV160" s="172">
        <v>10.27</v>
      </c>
    </row>
    <row r="161" spans="10:48">
      <c r="J161" s="2"/>
      <c r="K161" s="2"/>
      <c r="L161" s="2"/>
      <c r="M161" s="2"/>
      <c r="N161" s="2"/>
      <c r="AJ161" s="2"/>
      <c r="AL161" s="4" t="s">
        <v>132</v>
      </c>
      <c r="AM161" s="4" t="s">
        <v>475</v>
      </c>
      <c r="AO161" s="8" t="s">
        <v>443</v>
      </c>
      <c r="AP161" s="12">
        <v>0.06</v>
      </c>
      <c r="AQ161" s="221" t="s">
        <v>164</v>
      </c>
      <c r="AR161" s="149" t="s">
        <v>474</v>
      </c>
      <c r="AS161" s="172" t="str">
        <f t="shared" si="58"/>
        <v>埼玉県羽生市</v>
      </c>
      <c r="AT161" s="147">
        <v>10.42</v>
      </c>
      <c r="AU161" s="149">
        <v>10.33</v>
      </c>
      <c r="AV161" s="172">
        <v>10.27</v>
      </c>
    </row>
    <row r="162" spans="10:48">
      <c r="J162" s="2"/>
      <c r="K162" s="2"/>
      <c r="L162" s="2"/>
      <c r="M162" s="2"/>
      <c r="N162" s="2"/>
      <c r="AJ162" s="2"/>
      <c r="AL162" s="4" t="s">
        <v>132</v>
      </c>
      <c r="AM162" s="4" t="s">
        <v>477</v>
      </c>
      <c r="AO162" s="8" t="s">
        <v>443</v>
      </c>
      <c r="AP162" s="12">
        <v>0.06</v>
      </c>
      <c r="AQ162" s="221" t="s">
        <v>164</v>
      </c>
      <c r="AR162" s="149" t="s">
        <v>476</v>
      </c>
      <c r="AS162" s="172" t="str">
        <f t="shared" si="58"/>
        <v>埼玉県鴻巣市</v>
      </c>
      <c r="AT162" s="147">
        <v>10.42</v>
      </c>
      <c r="AU162" s="149">
        <v>10.33</v>
      </c>
      <c r="AV162" s="172">
        <v>10.27</v>
      </c>
    </row>
    <row r="163" spans="10:48">
      <c r="J163" s="2"/>
      <c r="K163" s="2"/>
      <c r="L163" s="2"/>
      <c r="M163" s="2"/>
      <c r="N163" s="2"/>
      <c r="AJ163" s="2"/>
      <c r="AL163" s="4" t="s">
        <v>132</v>
      </c>
      <c r="AM163" s="4" t="s">
        <v>479</v>
      </c>
      <c r="AO163" s="8" t="s">
        <v>443</v>
      </c>
      <c r="AP163" s="12">
        <v>0.06</v>
      </c>
      <c r="AQ163" s="221" t="s">
        <v>164</v>
      </c>
      <c r="AR163" s="149" t="s">
        <v>478</v>
      </c>
      <c r="AS163" s="172" t="str">
        <f t="shared" si="58"/>
        <v>埼玉県上尾市</v>
      </c>
      <c r="AT163" s="147">
        <v>10.42</v>
      </c>
      <c r="AU163" s="149">
        <v>10.33</v>
      </c>
      <c r="AV163" s="172">
        <v>10.27</v>
      </c>
    </row>
    <row r="164" spans="10:48">
      <c r="J164" s="2"/>
      <c r="K164" s="2"/>
      <c r="L164" s="2"/>
      <c r="M164" s="2"/>
      <c r="N164" s="2"/>
      <c r="AJ164" s="2"/>
      <c r="AL164" s="4" t="s">
        <v>132</v>
      </c>
      <c r="AM164" s="4" t="s">
        <v>481</v>
      </c>
      <c r="AO164" s="8" t="s">
        <v>443</v>
      </c>
      <c r="AP164" s="12">
        <v>0.06</v>
      </c>
      <c r="AQ164" s="221" t="s">
        <v>164</v>
      </c>
      <c r="AR164" s="149" t="s">
        <v>480</v>
      </c>
      <c r="AS164" s="172" t="str">
        <f t="shared" si="58"/>
        <v>埼玉県越谷市</v>
      </c>
      <c r="AT164" s="147">
        <v>10.42</v>
      </c>
      <c r="AU164" s="149">
        <v>10.33</v>
      </c>
      <c r="AV164" s="172">
        <v>10.27</v>
      </c>
    </row>
    <row r="165" spans="10:48">
      <c r="J165" s="2"/>
      <c r="K165" s="2"/>
      <c r="L165" s="2"/>
      <c r="M165" s="2"/>
      <c r="N165" s="2"/>
      <c r="AJ165" s="2"/>
      <c r="AL165" s="4" t="s">
        <v>132</v>
      </c>
      <c r="AM165" s="4" t="s">
        <v>483</v>
      </c>
      <c r="AO165" s="8" t="s">
        <v>443</v>
      </c>
      <c r="AP165" s="12">
        <v>0.06</v>
      </c>
      <c r="AQ165" s="221" t="s">
        <v>164</v>
      </c>
      <c r="AR165" s="149" t="s">
        <v>482</v>
      </c>
      <c r="AS165" s="172" t="str">
        <f t="shared" si="58"/>
        <v>埼玉県蕨市</v>
      </c>
      <c r="AT165" s="147">
        <v>10.42</v>
      </c>
      <c r="AU165" s="149">
        <v>10.33</v>
      </c>
      <c r="AV165" s="172">
        <v>10.27</v>
      </c>
    </row>
    <row r="166" spans="10:48">
      <c r="J166" s="2"/>
      <c r="K166" s="2"/>
      <c r="L166" s="2"/>
      <c r="M166" s="2"/>
      <c r="N166" s="2"/>
      <c r="AJ166" s="2"/>
      <c r="AL166" s="4" t="s">
        <v>132</v>
      </c>
      <c r="AM166" s="4" t="s">
        <v>485</v>
      </c>
      <c r="AO166" s="8" t="s">
        <v>443</v>
      </c>
      <c r="AP166" s="12">
        <v>0.06</v>
      </c>
      <c r="AQ166" s="221" t="s">
        <v>164</v>
      </c>
      <c r="AR166" s="149" t="s">
        <v>484</v>
      </c>
      <c r="AS166" s="172" t="str">
        <f t="shared" si="58"/>
        <v>埼玉県入間市</v>
      </c>
      <c r="AT166" s="147">
        <v>10.42</v>
      </c>
      <c r="AU166" s="149">
        <v>10.33</v>
      </c>
      <c r="AV166" s="172">
        <v>10.27</v>
      </c>
    </row>
    <row r="167" spans="10:48">
      <c r="J167" s="2"/>
      <c r="K167" s="2"/>
      <c r="L167" s="2"/>
      <c r="M167" s="2"/>
      <c r="N167" s="2"/>
      <c r="AJ167" s="2"/>
      <c r="AL167" s="4" t="s">
        <v>132</v>
      </c>
      <c r="AM167" s="4" t="s">
        <v>487</v>
      </c>
      <c r="AO167" s="8" t="s">
        <v>443</v>
      </c>
      <c r="AP167" s="12">
        <v>0.06</v>
      </c>
      <c r="AQ167" s="221" t="s">
        <v>164</v>
      </c>
      <c r="AR167" s="149" t="s">
        <v>486</v>
      </c>
      <c r="AS167" s="172" t="str">
        <f t="shared" si="58"/>
        <v>埼玉県桶川市</v>
      </c>
      <c r="AT167" s="147">
        <v>10.42</v>
      </c>
      <c r="AU167" s="149">
        <v>10.33</v>
      </c>
      <c r="AV167" s="172">
        <v>10.27</v>
      </c>
    </row>
    <row r="168" spans="10:48">
      <c r="J168" s="2"/>
      <c r="K168" s="2"/>
      <c r="L168" s="2"/>
      <c r="M168" s="2"/>
      <c r="N168" s="2"/>
      <c r="AJ168" s="2"/>
      <c r="AL168" s="4" t="s">
        <v>132</v>
      </c>
      <c r="AM168" s="4" t="s">
        <v>489</v>
      </c>
      <c r="AO168" s="8" t="s">
        <v>443</v>
      </c>
      <c r="AP168" s="12">
        <v>0.06</v>
      </c>
      <c r="AQ168" s="221" t="s">
        <v>164</v>
      </c>
      <c r="AR168" s="149" t="s">
        <v>488</v>
      </c>
      <c r="AS168" s="172" t="str">
        <f t="shared" si="58"/>
        <v>埼玉県久喜市</v>
      </c>
      <c r="AT168" s="147">
        <v>10.42</v>
      </c>
      <c r="AU168" s="149">
        <v>10.33</v>
      </c>
      <c r="AV168" s="172">
        <v>10.27</v>
      </c>
    </row>
    <row r="169" spans="10:48">
      <c r="J169" s="2"/>
      <c r="K169" s="2"/>
      <c r="L169" s="2"/>
      <c r="M169" s="2"/>
      <c r="N169" s="2"/>
      <c r="AJ169" s="2"/>
      <c r="AL169" s="4" t="s">
        <v>132</v>
      </c>
      <c r="AM169" s="4" t="s">
        <v>491</v>
      </c>
      <c r="AO169" s="8" t="s">
        <v>443</v>
      </c>
      <c r="AP169" s="12">
        <v>0.06</v>
      </c>
      <c r="AQ169" s="221" t="s">
        <v>164</v>
      </c>
      <c r="AR169" s="149" t="s">
        <v>490</v>
      </c>
      <c r="AS169" s="172" t="str">
        <f t="shared" si="58"/>
        <v>埼玉県北本市</v>
      </c>
      <c r="AT169" s="147">
        <v>10.42</v>
      </c>
      <c r="AU169" s="149">
        <v>10.33</v>
      </c>
      <c r="AV169" s="172">
        <v>10.27</v>
      </c>
    </row>
    <row r="170" spans="10:48">
      <c r="J170" s="2"/>
      <c r="K170" s="2"/>
      <c r="L170" s="2"/>
      <c r="M170" s="2"/>
      <c r="N170" s="2"/>
      <c r="AJ170" s="2"/>
      <c r="AL170" s="4" t="s">
        <v>132</v>
      </c>
      <c r="AM170" s="4" t="s">
        <v>493</v>
      </c>
      <c r="AO170" s="8" t="s">
        <v>443</v>
      </c>
      <c r="AP170" s="12">
        <v>0.06</v>
      </c>
      <c r="AQ170" s="221" t="s">
        <v>164</v>
      </c>
      <c r="AR170" s="149" t="s">
        <v>492</v>
      </c>
      <c r="AS170" s="172" t="str">
        <f t="shared" si="58"/>
        <v>埼玉県富士見市</v>
      </c>
      <c r="AT170" s="147">
        <v>10.42</v>
      </c>
      <c r="AU170" s="149">
        <v>10.33</v>
      </c>
      <c r="AV170" s="172">
        <v>10.27</v>
      </c>
    </row>
    <row r="171" spans="10:48">
      <c r="J171" s="2"/>
      <c r="K171" s="2"/>
      <c r="L171" s="2"/>
      <c r="M171" s="2"/>
      <c r="N171" s="2"/>
      <c r="AJ171" s="2"/>
      <c r="AL171" s="4" t="s">
        <v>132</v>
      </c>
      <c r="AM171" s="4" t="s">
        <v>495</v>
      </c>
      <c r="AO171" s="8" t="s">
        <v>443</v>
      </c>
      <c r="AP171" s="12">
        <v>0.06</v>
      </c>
      <c r="AQ171" s="221" t="s">
        <v>164</v>
      </c>
      <c r="AR171" s="149" t="s">
        <v>494</v>
      </c>
      <c r="AS171" s="172" t="str">
        <f t="shared" si="58"/>
        <v>埼玉県三郷市</v>
      </c>
      <c r="AT171" s="147">
        <v>10.42</v>
      </c>
      <c r="AU171" s="149">
        <v>10.33</v>
      </c>
      <c r="AV171" s="172">
        <v>10.27</v>
      </c>
    </row>
    <row r="172" spans="10:48">
      <c r="J172" s="2"/>
      <c r="K172" s="2"/>
      <c r="L172" s="2"/>
      <c r="M172" s="2"/>
      <c r="N172" s="2"/>
      <c r="AJ172" s="2"/>
      <c r="AL172" s="4" t="s">
        <v>132</v>
      </c>
      <c r="AM172" s="4" t="s">
        <v>497</v>
      </c>
      <c r="AO172" s="8" t="s">
        <v>443</v>
      </c>
      <c r="AP172" s="12">
        <v>0.06</v>
      </c>
      <c r="AQ172" s="221" t="s">
        <v>164</v>
      </c>
      <c r="AR172" s="149" t="s">
        <v>496</v>
      </c>
      <c r="AS172" s="172" t="str">
        <f t="shared" si="58"/>
        <v>埼玉県蓮田市</v>
      </c>
      <c r="AT172" s="147">
        <v>10.42</v>
      </c>
      <c r="AU172" s="149">
        <v>10.33</v>
      </c>
      <c r="AV172" s="172">
        <v>10.27</v>
      </c>
    </row>
    <row r="173" spans="10:48">
      <c r="J173" s="2"/>
      <c r="K173" s="2"/>
      <c r="L173" s="2"/>
      <c r="M173" s="2"/>
      <c r="N173" s="2"/>
      <c r="AJ173" s="2"/>
      <c r="AL173" s="4" t="s">
        <v>132</v>
      </c>
      <c r="AM173" s="4" t="s">
        <v>499</v>
      </c>
      <c r="AO173" s="8" t="s">
        <v>443</v>
      </c>
      <c r="AP173" s="12">
        <v>0.06</v>
      </c>
      <c r="AQ173" s="221" t="s">
        <v>164</v>
      </c>
      <c r="AR173" s="149" t="s">
        <v>498</v>
      </c>
      <c r="AS173" s="172" t="str">
        <f t="shared" si="58"/>
        <v>埼玉県坂戸市</v>
      </c>
      <c r="AT173" s="147">
        <v>10.42</v>
      </c>
      <c r="AU173" s="149">
        <v>10.33</v>
      </c>
      <c r="AV173" s="172">
        <v>10.27</v>
      </c>
    </row>
    <row r="174" spans="10:48">
      <c r="J174" s="2"/>
      <c r="K174" s="2"/>
      <c r="L174" s="2"/>
      <c r="M174" s="2"/>
      <c r="N174" s="2"/>
      <c r="AJ174" s="2"/>
      <c r="AL174" s="4" t="s">
        <v>132</v>
      </c>
      <c r="AM174" s="4" t="s">
        <v>501</v>
      </c>
      <c r="AO174" s="8" t="s">
        <v>443</v>
      </c>
      <c r="AP174" s="12">
        <v>0.06</v>
      </c>
      <c r="AQ174" s="221" t="s">
        <v>164</v>
      </c>
      <c r="AR174" s="149" t="s">
        <v>500</v>
      </c>
      <c r="AS174" s="172" t="str">
        <f t="shared" si="58"/>
        <v>埼玉県幸手市</v>
      </c>
      <c r="AT174" s="147">
        <v>10.42</v>
      </c>
      <c r="AU174" s="149">
        <v>10.33</v>
      </c>
      <c r="AV174" s="172">
        <v>10.27</v>
      </c>
    </row>
    <row r="175" spans="10:48">
      <c r="J175" s="2"/>
      <c r="K175" s="2"/>
      <c r="L175" s="2"/>
      <c r="M175" s="2"/>
      <c r="N175" s="2"/>
      <c r="AJ175" s="2"/>
      <c r="AL175" s="4" t="s">
        <v>132</v>
      </c>
      <c r="AM175" s="4" t="s">
        <v>503</v>
      </c>
      <c r="AO175" s="8" t="s">
        <v>443</v>
      </c>
      <c r="AP175" s="12">
        <v>0.06</v>
      </c>
      <c r="AQ175" s="221" t="s">
        <v>164</v>
      </c>
      <c r="AR175" s="149" t="s">
        <v>502</v>
      </c>
      <c r="AS175" s="172" t="str">
        <f t="shared" si="58"/>
        <v>埼玉県鶴ヶ島市</v>
      </c>
      <c r="AT175" s="147">
        <v>10.42</v>
      </c>
      <c r="AU175" s="149">
        <v>10.33</v>
      </c>
      <c r="AV175" s="172">
        <v>10.27</v>
      </c>
    </row>
    <row r="176" spans="10:48">
      <c r="J176" s="2"/>
      <c r="K176" s="2"/>
      <c r="L176" s="2"/>
      <c r="M176" s="2"/>
      <c r="N176" s="2"/>
      <c r="AJ176" s="2"/>
      <c r="AL176" s="4" t="s">
        <v>132</v>
      </c>
      <c r="AM176" s="4" t="s">
        <v>505</v>
      </c>
      <c r="AO176" s="8" t="s">
        <v>443</v>
      </c>
      <c r="AP176" s="12">
        <v>0.06</v>
      </c>
      <c r="AQ176" s="221" t="s">
        <v>164</v>
      </c>
      <c r="AR176" s="149" t="s">
        <v>504</v>
      </c>
      <c r="AS176" s="172" t="str">
        <f t="shared" si="58"/>
        <v>埼玉県吉川市</v>
      </c>
      <c r="AT176" s="147">
        <v>10.42</v>
      </c>
      <c r="AU176" s="149">
        <v>10.33</v>
      </c>
      <c r="AV176" s="172">
        <v>10.27</v>
      </c>
    </row>
    <row r="177" spans="10:48">
      <c r="J177" s="2"/>
      <c r="K177" s="2"/>
      <c r="L177" s="2"/>
      <c r="M177" s="2"/>
      <c r="N177" s="2"/>
      <c r="AJ177" s="2"/>
      <c r="AL177" s="4" t="s">
        <v>132</v>
      </c>
      <c r="AM177" s="4" t="s">
        <v>506</v>
      </c>
      <c r="AO177" s="8" t="s">
        <v>443</v>
      </c>
      <c r="AP177" s="12">
        <v>0.06</v>
      </c>
      <c r="AQ177" s="221" t="s">
        <v>164</v>
      </c>
      <c r="AR177" s="149" t="s">
        <v>2346</v>
      </c>
      <c r="AS177" s="172" t="str">
        <f t="shared" si="58"/>
        <v>埼玉県白岡市</v>
      </c>
      <c r="AT177" s="147">
        <v>10.42</v>
      </c>
      <c r="AU177" s="149">
        <v>10.33</v>
      </c>
      <c r="AV177" s="172">
        <v>10.27</v>
      </c>
    </row>
    <row r="178" spans="10:48">
      <c r="J178" s="2"/>
      <c r="K178" s="2"/>
      <c r="L178" s="2"/>
      <c r="M178" s="2"/>
      <c r="N178" s="2"/>
      <c r="AJ178" s="2"/>
      <c r="AL178" s="4" t="s">
        <v>132</v>
      </c>
      <c r="AM178" s="4" t="s">
        <v>508</v>
      </c>
      <c r="AO178" s="8" t="s">
        <v>443</v>
      </c>
      <c r="AP178" s="12">
        <v>0.06</v>
      </c>
      <c r="AQ178" s="221" t="s">
        <v>164</v>
      </c>
      <c r="AR178" s="149" t="s">
        <v>507</v>
      </c>
      <c r="AS178" s="172" t="str">
        <f t="shared" si="58"/>
        <v>埼玉県伊奈町</v>
      </c>
      <c r="AT178" s="147">
        <v>10.42</v>
      </c>
      <c r="AU178" s="149">
        <v>10.33</v>
      </c>
      <c r="AV178" s="172">
        <v>10.27</v>
      </c>
    </row>
    <row r="179" spans="10:48">
      <c r="J179" s="2"/>
      <c r="K179" s="2"/>
      <c r="L179" s="2"/>
      <c r="M179" s="2"/>
      <c r="N179" s="2"/>
      <c r="AJ179" s="2"/>
      <c r="AL179" s="4" t="s">
        <v>132</v>
      </c>
      <c r="AM179" s="4" t="s">
        <v>510</v>
      </c>
      <c r="AO179" s="8" t="s">
        <v>443</v>
      </c>
      <c r="AP179" s="12">
        <v>0.06</v>
      </c>
      <c r="AQ179" s="221" t="s">
        <v>164</v>
      </c>
      <c r="AR179" s="149" t="s">
        <v>509</v>
      </c>
      <c r="AS179" s="172" t="str">
        <f t="shared" si="58"/>
        <v>埼玉県三芳町</v>
      </c>
      <c r="AT179" s="147">
        <v>10.42</v>
      </c>
      <c r="AU179" s="149">
        <v>10.33</v>
      </c>
      <c r="AV179" s="172">
        <v>10.27</v>
      </c>
    </row>
    <row r="180" spans="10:48">
      <c r="J180" s="2"/>
      <c r="K180" s="2"/>
      <c r="L180" s="2"/>
      <c r="M180" s="2"/>
      <c r="N180" s="2"/>
      <c r="AJ180" s="2"/>
      <c r="AL180" s="4" t="s">
        <v>132</v>
      </c>
      <c r="AM180" s="4" t="s">
        <v>512</v>
      </c>
      <c r="AO180" s="8" t="s">
        <v>443</v>
      </c>
      <c r="AP180" s="12">
        <v>0.06</v>
      </c>
      <c r="AQ180" s="221" t="s">
        <v>164</v>
      </c>
      <c r="AR180" s="149" t="s">
        <v>511</v>
      </c>
      <c r="AS180" s="172" t="str">
        <f t="shared" si="58"/>
        <v>埼玉県宮代町</v>
      </c>
      <c r="AT180" s="147">
        <v>10.42</v>
      </c>
      <c r="AU180" s="149">
        <v>10.33</v>
      </c>
      <c r="AV180" s="172">
        <v>10.27</v>
      </c>
    </row>
    <row r="181" spans="10:48">
      <c r="J181" s="2"/>
      <c r="K181" s="2"/>
      <c r="L181" s="2"/>
      <c r="M181" s="2"/>
      <c r="N181" s="2"/>
      <c r="AJ181" s="2"/>
      <c r="AL181" s="4" t="s">
        <v>132</v>
      </c>
      <c r="AM181" s="4" t="s">
        <v>1939</v>
      </c>
      <c r="AO181" s="8" t="s">
        <v>443</v>
      </c>
      <c r="AP181" s="12">
        <v>0.06</v>
      </c>
      <c r="AQ181" s="221" t="s">
        <v>164</v>
      </c>
      <c r="AR181" s="149" t="s">
        <v>513</v>
      </c>
      <c r="AS181" s="172" t="str">
        <f t="shared" si="58"/>
        <v>埼玉県杉戸町</v>
      </c>
      <c r="AT181" s="147">
        <v>10.42</v>
      </c>
      <c r="AU181" s="149">
        <v>10.33</v>
      </c>
      <c r="AV181" s="172">
        <v>10.27</v>
      </c>
    </row>
    <row r="182" spans="10:48">
      <c r="J182" s="2"/>
      <c r="K182" s="2"/>
      <c r="L182" s="2"/>
      <c r="M182" s="2"/>
      <c r="N182" s="2"/>
      <c r="AJ182" s="2"/>
      <c r="AL182" s="4" t="s">
        <v>132</v>
      </c>
      <c r="AM182" s="4" t="s">
        <v>1940</v>
      </c>
      <c r="AO182" s="8" t="s">
        <v>443</v>
      </c>
      <c r="AP182" s="12">
        <v>0.06</v>
      </c>
      <c r="AQ182" s="221" t="s">
        <v>164</v>
      </c>
      <c r="AR182" s="149" t="s">
        <v>514</v>
      </c>
      <c r="AS182" s="172" t="str">
        <f t="shared" si="58"/>
        <v>埼玉県松伏町</v>
      </c>
      <c r="AT182" s="147">
        <v>10.42</v>
      </c>
      <c r="AU182" s="149">
        <v>10.33</v>
      </c>
      <c r="AV182" s="172">
        <v>10.27</v>
      </c>
    </row>
    <row r="183" spans="10:48">
      <c r="J183" s="2"/>
      <c r="K183" s="2"/>
      <c r="L183" s="2"/>
      <c r="M183" s="2"/>
      <c r="N183" s="2"/>
      <c r="AJ183" s="2"/>
      <c r="AL183" s="4" t="s">
        <v>132</v>
      </c>
      <c r="AM183" s="4" t="s">
        <v>516</v>
      </c>
      <c r="AO183" s="8" t="s">
        <v>443</v>
      </c>
      <c r="AP183" s="12">
        <v>0.06</v>
      </c>
      <c r="AQ183" s="221" t="s">
        <v>166</v>
      </c>
      <c r="AR183" s="149" t="s">
        <v>515</v>
      </c>
      <c r="AS183" s="172" t="str">
        <f t="shared" si="58"/>
        <v>千葉県木更津市</v>
      </c>
      <c r="AT183" s="147">
        <v>10.42</v>
      </c>
      <c r="AU183" s="149">
        <v>10.33</v>
      </c>
      <c r="AV183" s="172">
        <v>10.27</v>
      </c>
    </row>
    <row r="184" spans="10:48">
      <c r="J184" s="2"/>
      <c r="K184" s="2"/>
      <c r="L184" s="2"/>
      <c r="M184" s="2"/>
      <c r="N184" s="2"/>
      <c r="AJ184" s="2"/>
      <c r="AL184" s="4" t="s">
        <v>132</v>
      </c>
      <c r="AM184" s="4" t="s">
        <v>518</v>
      </c>
      <c r="AO184" s="8" t="s">
        <v>443</v>
      </c>
      <c r="AP184" s="12">
        <v>0.06</v>
      </c>
      <c r="AQ184" s="221" t="s">
        <v>166</v>
      </c>
      <c r="AR184" s="149" t="s">
        <v>517</v>
      </c>
      <c r="AS184" s="172" t="str">
        <f t="shared" si="58"/>
        <v>千葉県野田市</v>
      </c>
      <c r="AT184" s="147">
        <v>10.42</v>
      </c>
      <c r="AU184" s="149">
        <v>10.33</v>
      </c>
      <c r="AV184" s="172">
        <v>10.27</v>
      </c>
    </row>
    <row r="185" spans="10:48">
      <c r="J185" s="2"/>
      <c r="K185" s="2"/>
      <c r="L185" s="2"/>
      <c r="M185" s="2"/>
      <c r="N185" s="2"/>
      <c r="AJ185" s="2"/>
      <c r="AL185" s="4" t="s">
        <v>132</v>
      </c>
      <c r="AM185" s="4" t="s">
        <v>520</v>
      </c>
      <c r="AO185" s="8" t="s">
        <v>443</v>
      </c>
      <c r="AP185" s="12">
        <v>0.06</v>
      </c>
      <c r="AQ185" s="221" t="s">
        <v>166</v>
      </c>
      <c r="AR185" s="149" t="s">
        <v>519</v>
      </c>
      <c r="AS185" s="172" t="str">
        <f t="shared" si="58"/>
        <v>千葉県茂原市</v>
      </c>
      <c r="AT185" s="147">
        <v>10.42</v>
      </c>
      <c r="AU185" s="149">
        <v>10.33</v>
      </c>
      <c r="AV185" s="172">
        <v>10.27</v>
      </c>
    </row>
    <row r="186" spans="10:48">
      <c r="J186" s="2"/>
      <c r="K186" s="2"/>
      <c r="L186" s="2"/>
      <c r="M186" s="2"/>
      <c r="N186" s="2"/>
      <c r="AJ186" s="2"/>
      <c r="AL186" s="4" t="s">
        <v>132</v>
      </c>
      <c r="AM186" s="4" t="s">
        <v>522</v>
      </c>
      <c r="AO186" s="8" t="s">
        <v>443</v>
      </c>
      <c r="AP186" s="12">
        <v>0.06</v>
      </c>
      <c r="AQ186" s="221" t="s">
        <v>166</v>
      </c>
      <c r="AR186" s="149" t="s">
        <v>521</v>
      </c>
      <c r="AS186" s="172" t="str">
        <f t="shared" si="58"/>
        <v>千葉県柏市</v>
      </c>
      <c r="AT186" s="147">
        <v>10.42</v>
      </c>
      <c r="AU186" s="149">
        <v>10.33</v>
      </c>
      <c r="AV186" s="172">
        <v>10.27</v>
      </c>
    </row>
    <row r="187" spans="10:48">
      <c r="J187" s="2"/>
      <c r="K187" s="2"/>
      <c r="L187" s="2"/>
      <c r="M187" s="2"/>
      <c r="N187" s="2"/>
      <c r="AJ187" s="2"/>
      <c r="AL187" s="4" t="s">
        <v>139</v>
      </c>
      <c r="AM187" s="4" t="s">
        <v>524</v>
      </c>
      <c r="AO187" s="8" t="s">
        <v>443</v>
      </c>
      <c r="AP187" s="12">
        <v>0.06</v>
      </c>
      <c r="AQ187" s="221" t="s">
        <v>166</v>
      </c>
      <c r="AR187" s="149" t="s">
        <v>523</v>
      </c>
      <c r="AS187" s="172" t="str">
        <f t="shared" si="58"/>
        <v>千葉県流山市</v>
      </c>
      <c r="AT187" s="147">
        <v>10.42</v>
      </c>
      <c r="AU187" s="149">
        <v>10.33</v>
      </c>
      <c r="AV187" s="172">
        <v>10.27</v>
      </c>
    </row>
    <row r="188" spans="10:48">
      <c r="J188" s="2"/>
      <c r="K188" s="2"/>
      <c r="L188" s="2"/>
      <c r="M188" s="2"/>
      <c r="N188" s="2"/>
      <c r="AJ188" s="2"/>
      <c r="AL188" s="4" t="s">
        <v>139</v>
      </c>
      <c r="AM188" s="4" t="s">
        <v>526</v>
      </c>
      <c r="AO188" s="8" t="s">
        <v>443</v>
      </c>
      <c r="AP188" s="12">
        <v>0.06</v>
      </c>
      <c r="AQ188" s="221" t="s">
        <v>166</v>
      </c>
      <c r="AR188" s="149" t="s">
        <v>525</v>
      </c>
      <c r="AS188" s="172" t="str">
        <f t="shared" si="58"/>
        <v>千葉県我孫子市</v>
      </c>
      <c r="AT188" s="147">
        <v>10.42</v>
      </c>
      <c r="AU188" s="149">
        <v>10.33</v>
      </c>
      <c r="AV188" s="172">
        <v>10.27</v>
      </c>
    </row>
    <row r="189" spans="10:48">
      <c r="J189" s="2"/>
      <c r="K189" s="2"/>
      <c r="L189" s="2"/>
      <c r="M189" s="2"/>
      <c r="N189" s="2"/>
      <c r="AJ189" s="2"/>
      <c r="AL189" s="4" t="s">
        <v>139</v>
      </c>
      <c r="AM189" s="4" t="s">
        <v>528</v>
      </c>
      <c r="AO189" s="8" t="s">
        <v>443</v>
      </c>
      <c r="AP189" s="12">
        <v>0.06</v>
      </c>
      <c r="AQ189" s="221" t="s">
        <v>166</v>
      </c>
      <c r="AR189" s="149" t="s">
        <v>527</v>
      </c>
      <c r="AS189" s="172" t="str">
        <f t="shared" si="58"/>
        <v>千葉県鎌ケ谷市</v>
      </c>
      <c r="AT189" s="147">
        <v>10.42</v>
      </c>
      <c r="AU189" s="149">
        <v>10.33</v>
      </c>
      <c r="AV189" s="172">
        <v>10.27</v>
      </c>
    </row>
    <row r="190" spans="10:48">
      <c r="J190" s="2"/>
      <c r="K190" s="2"/>
      <c r="L190" s="2"/>
      <c r="M190" s="2"/>
      <c r="N190" s="2"/>
      <c r="AJ190" s="2"/>
      <c r="AL190" s="4" t="s">
        <v>139</v>
      </c>
      <c r="AM190" s="4" t="s">
        <v>530</v>
      </c>
      <c r="AO190" s="8" t="s">
        <v>443</v>
      </c>
      <c r="AP190" s="12">
        <v>0.06</v>
      </c>
      <c r="AQ190" s="221" t="s">
        <v>166</v>
      </c>
      <c r="AR190" s="149" t="s">
        <v>529</v>
      </c>
      <c r="AS190" s="172" t="str">
        <f t="shared" si="58"/>
        <v>千葉県白井市</v>
      </c>
      <c r="AT190" s="147">
        <v>10.42</v>
      </c>
      <c r="AU190" s="149">
        <v>10.33</v>
      </c>
      <c r="AV190" s="172">
        <v>10.27</v>
      </c>
    </row>
    <row r="191" spans="10:48">
      <c r="J191" s="2"/>
      <c r="K191" s="2"/>
      <c r="L191" s="2"/>
      <c r="M191" s="2"/>
      <c r="N191" s="2"/>
      <c r="AJ191" s="2"/>
      <c r="AL191" s="4" t="s">
        <v>139</v>
      </c>
      <c r="AM191" s="4" t="s">
        <v>532</v>
      </c>
      <c r="AO191" s="8" t="s">
        <v>443</v>
      </c>
      <c r="AP191" s="12">
        <v>0.06</v>
      </c>
      <c r="AQ191" s="221" t="s">
        <v>166</v>
      </c>
      <c r="AR191" s="149" t="s">
        <v>531</v>
      </c>
      <c r="AS191" s="172" t="str">
        <f t="shared" si="58"/>
        <v>千葉県酒々井町</v>
      </c>
      <c r="AT191" s="147">
        <v>10.42</v>
      </c>
      <c r="AU191" s="149">
        <v>10.33</v>
      </c>
      <c r="AV191" s="172">
        <v>10.27</v>
      </c>
    </row>
    <row r="192" spans="10:48">
      <c r="J192" s="2"/>
      <c r="K192" s="2"/>
      <c r="L192" s="2"/>
      <c r="M192" s="2"/>
      <c r="N192" s="2"/>
      <c r="AJ192" s="2"/>
      <c r="AL192" s="4" t="s">
        <v>139</v>
      </c>
      <c r="AM192" s="4" t="s">
        <v>534</v>
      </c>
      <c r="AO192" s="8" t="s">
        <v>443</v>
      </c>
      <c r="AP192" s="12">
        <v>0.06</v>
      </c>
      <c r="AQ192" s="221" t="s">
        <v>168</v>
      </c>
      <c r="AR192" s="149" t="s">
        <v>533</v>
      </c>
      <c r="AS192" s="172" t="str">
        <f t="shared" si="58"/>
        <v>東京都武蔵村山市</v>
      </c>
      <c r="AT192" s="147">
        <v>10.42</v>
      </c>
      <c r="AU192" s="149">
        <v>10.33</v>
      </c>
      <c r="AV192" s="172">
        <v>10.27</v>
      </c>
    </row>
    <row r="193" spans="10:48">
      <c r="J193" s="2"/>
      <c r="K193" s="2"/>
      <c r="L193" s="2"/>
      <c r="M193" s="2"/>
      <c r="N193" s="2"/>
      <c r="AJ193" s="2"/>
      <c r="AL193" s="4" t="s">
        <v>139</v>
      </c>
      <c r="AM193" s="4" t="s">
        <v>536</v>
      </c>
      <c r="AO193" s="8" t="s">
        <v>443</v>
      </c>
      <c r="AP193" s="12">
        <v>0.06</v>
      </c>
      <c r="AQ193" s="221" t="s">
        <v>168</v>
      </c>
      <c r="AR193" s="149" t="s">
        <v>535</v>
      </c>
      <c r="AS193" s="172" t="str">
        <f t="shared" si="58"/>
        <v>東京都羽村市</v>
      </c>
      <c r="AT193" s="147">
        <v>10.42</v>
      </c>
      <c r="AU193" s="149">
        <v>10.33</v>
      </c>
      <c r="AV193" s="172">
        <v>10.27</v>
      </c>
    </row>
    <row r="194" spans="10:48">
      <c r="J194" s="2"/>
      <c r="K194" s="2"/>
      <c r="L194" s="2"/>
      <c r="M194" s="2"/>
      <c r="N194" s="2"/>
      <c r="AJ194" s="2"/>
      <c r="AL194" s="4" t="s">
        <v>139</v>
      </c>
      <c r="AM194" s="4" t="s">
        <v>537</v>
      </c>
      <c r="AO194" s="8" t="s">
        <v>443</v>
      </c>
      <c r="AP194" s="12">
        <v>0.06</v>
      </c>
      <c r="AQ194" s="221" t="s">
        <v>168</v>
      </c>
      <c r="AR194" s="149" t="s">
        <v>2347</v>
      </c>
      <c r="AS194" s="172" t="str">
        <f t="shared" si="58"/>
        <v>東京都瑞穂町</v>
      </c>
      <c r="AT194" s="147">
        <v>10.42</v>
      </c>
      <c r="AU194" s="149">
        <v>10.33</v>
      </c>
      <c r="AV194" s="172">
        <v>10.27</v>
      </c>
    </row>
    <row r="195" spans="10:48">
      <c r="J195" s="2"/>
      <c r="K195" s="2"/>
      <c r="L195" s="2"/>
      <c r="M195" s="2"/>
      <c r="N195" s="2"/>
      <c r="AJ195" s="2"/>
      <c r="AL195" s="4" t="s">
        <v>139</v>
      </c>
      <c r="AM195" s="4" t="s">
        <v>539</v>
      </c>
      <c r="AO195" s="8" t="s">
        <v>443</v>
      </c>
      <c r="AP195" s="12">
        <v>0.06</v>
      </c>
      <c r="AQ195" s="221" t="s">
        <v>168</v>
      </c>
      <c r="AR195" s="149" t="s">
        <v>538</v>
      </c>
      <c r="AS195" s="172" t="str">
        <f t="shared" si="58"/>
        <v>東京都奥多摩町</v>
      </c>
      <c r="AT195" s="147">
        <v>10.42</v>
      </c>
      <c r="AU195" s="149">
        <v>10.33</v>
      </c>
      <c r="AV195" s="172">
        <v>10.27</v>
      </c>
    </row>
    <row r="196" spans="10:48">
      <c r="J196" s="2"/>
      <c r="K196" s="2"/>
      <c r="L196" s="2"/>
      <c r="M196" s="2"/>
      <c r="N196" s="2"/>
      <c r="AJ196" s="2"/>
      <c r="AL196" s="4" t="s">
        <v>139</v>
      </c>
      <c r="AM196" s="4" t="s">
        <v>541</v>
      </c>
      <c r="AO196" s="8" t="s">
        <v>443</v>
      </c>
      <c r="AP196" s="12">
        <v>0.06</v>
      </c>
      <c r="AQ196" s="221" t="s">
        <v>168</v>
      </c>
      <c r="AR196" s="149" t="s">
        <v>540</v>
      </c>
      <c r="AS196" s="172" t="str">
        <f t="shared" ref="AS196:AS259" si="59">AQ196&amp;AR196</f>
        <v>東京都檜原村</v>
      </c>
      <c r="AT196" s="147">
        <v>10.42</v>
      </c>
      <c r="AU196" s="149">
        <v>10.33</v>
      </c>
      <c r="AV196" s="172">
        <v>10.27</v>
      </c>
    </row>
    <row r="197" spans="10:48">
      <c r="J197" s="2"/>
      <c r="K197" s="2"/>
      <c r="L197" s="2"/>
      <c r="M197" s="2"/>
      <c r="N197" s="2"/>
      <c r="AJ197" s="2"/>
      <c r="AL197" s="4" t="s">
        <v>139</v>
      </c>
      <c r="AM197" s="4" t="s">
        <v>543</v>
      </c>
      <c r="AO197" s="8" t="s">
        <v>443</v>
      </c>
      <c r="AP197" s="12">
        <v>0.06</v>
      </c>
      <c r="AQ197" s="221" t="s">
        <v>170</v>
      </c>
      <c r="AR197" s="149" t="s">
        <v>542</v>
      </c>
      <c r="AS197" s="172" t="str">
        <f t="shared" si="59"/>
        <v>神奈川県秦野市</v>
      </c>
      <c r="AT197" s="147">
        <v>10.42</v>
      </c>
      <c r="AU197" s="149">
        <v>10.33</v>
      </c>
      <c r="AV197" s="172">
        <v>10.27</v>
      </c>
    </row>
    <row r="198" spans="10:48">
      <c r="J198" s="2"/>
      <c r="K198" s="2"/>
      <c r="L198" s="2"/>
      <c r="M198" s="2"/>
      <c r="N198" s="2"/>
      <c r="AJ198" s="2"/>
      <c r="AL198" s="4" t="s">
        <v>139</v>
      </c>
      <c r="AM198" s="4" t="s">
        <v>545</v>
      </c>
      <c r="AO198" s="8" t="s">
        <v>443</v>
      </c>
      <c r="AP198" s="12">
        <v>0.06</v>
      </c>
      <c r="AQ198" s="221" t="s">
        <v>170</v>
      </c>
      <c r="AR198" s="149" t="s">
        <v>544</v>
      </c>
      <c r="AS198" s="172" t="str">
        <f t="shared" si="59"/>
        <v>神奈川県大磯町</v>
      </c>
      <c r="AT198" s="147">
        <v>10.42</v>
      </c>
      <c r="AU198" s="149">
        <v>10.33</v>
      </c>
      <c r="AV198" s="172">
        <v>10.27</v>
      </c>
    </row>
    <row r="199" spans="10:48">
      <c r="J199" s="2"/>
      <c r="K199" s="2"/>
      <c r="L199" s="2"/>
      <c r="M199" s="2"/>
      <c r="N199" s="2"/>
      <c r="AJ199" s="2"/>
      <c r="AL199" s="4" t="s">
        <v>139</v>
      </c>
      <c r="AM199" s="4" t="s">
        <v>547</v>
      </c>
      <c r="AO199" s="8" t="s">
        <v>443</v>
      </c>
      <c r="AP199" s="12">
        <v>0.06</v>
      </c>
      <c r="AQ199" s="221" t="s">
        <v>170</v>
      </c>
      <c r="AR199" s="149" t="s">
        <v>546</v>
      </c>
      <c r="AS199" s="172" t="str">
        <f t="shared" si="59"/>
        <v>神奈川県二宮町</v>
      </c>
      <c r="AT199" s="147">
        <v>10.42</v>
      </c>
      <c r="AU199" s="149">
        <v>10.33</v>
      </c>
      <c r="AV199" s="172">
        <v>10.27</v>
      </c>
    </row>
    <row r="200" spans="10:48">
      <c r="J200" s="2"/>
      <c r="K200" s="2"/>
      <c r="L200" s="2"/>
      <c r="M200" s="2"/>
      <c r="N200" s="2"/>
      <c r="AJ200" s="2"/>
      <c r="AL200" s="4" t="s">
        <v>139</v>
      </c>
      <c r="AM200" s="4" t="s">
        <v>548</v>
      </c>
      <c r="AO200" s="8" t="s">
        <v>443</v>
      </c>
      <c r="AP200" s="12">
        <v>0.06</v>
      </c>
      <c r="AQ200" s="221" t="s">
        <v>170</v>
      </c>
      <c r="AR200" s="149" t="s">
        <v>2348</v>
      </c>
      <c r="AS200" s="172" t="str">
        <f t="shared" si="59"/>
        <v>神奈川県中井町</v>
      </c>
      <c r="AT200" s="147">
        <v>10.42</v>
      </c>
      <c r="AU200" s="149">
        <v>10.33</v>
      </c>
      <c r="AV200" s="172">
        <v>10.27</v>
      </c>
    </row>
    <row r="201" spans="10:48">
      <c r="J201" s="2"/>
      <c r="K201" s="2"/>
      <c r="L201" s="2"/>
      <c r="M201" s="2"/>
      <c r="N201" s="2"/>
      <c r="AJ201" s="2"/>
      <c r="AL201" s="4" t="s">
        <v>139</v>
      </c>
      <c r="AM201" s="4" t="s">
        <v>550</v>
      </c>
      <c r="AO201" s="8" t="s">
        <v>443</v>
      </c>
      <c r="AP201" s="12">
        <v>0.06</v>
      </c>
      <c r="AQ201" s="221" t="s">
        <v>170</v>
      </c>
      <c r="AR201" s="149" t="s">
        <v>549</v>
      </c>
      <c r="AS201" s="172" t="str">
        <f t="shared" si="59"/>
        <v>神奈川県清川村</v>
      </c>
      <c r="AT201" s="147">
        <v>10.42</v>
      </c>
      <c r="AU201" s="149">
        <v>10.33</v>
      </c>
      <c r="AV201" s="172">
        <v>10.27</v>
      </c>
    </row>
    <row r="202" spans="10:48">
      <c r="J202" s="2"/>
      <c r="K202" s="2"/>
      <c r="L202" s="2"/>
      <c r="M202" s="2"/>
      <c r="N202" s="2"/>
      <c r="AJ202" s="2"/>
      <c r="AL202" s="4" t="s">
        <v>139</v>
      </c>
      <c r="AM202" s="4" t="s">
        <v>552</v>
      </c>
      <c r="AO202" s="8" t="s">
        <v>443</v>
      </c>
      <c r="AP202" s="12">
        <v>0.06</v>
      </c>
      <c r="AQ202" s="221" t="s">
        <v>183</v>
      </c>
      <c r="AR202" s="149" t="s">
        <v>551</v>
      </c>
      <c r="AS202" s="172" t="str">
        <f t="shared" si="59"/>
        <v>岐阜県岐阜市</v>
      </c>
      <c r="AT202" s="147">
        <v>10.42</v>
      </c>
      <c r="AU202" s="149">
        <v>10.33</v>
      </c>
      <c r="AV202" s="172">
        <v>10.27</v>
      </c>
    </row>
    <row r="203" spans="10:48">
      <c r="J203" s="2"/>
      <c r="K203" s="2"/>
      <c r="L203" s="2"/>
      <c r="M203" s="2"/>
      <c r="N203" s="2"/>
      <c r="AJ203" s="2"/>
      <c r="AL203" s="4" t="s">
        <v>139</v>
      </c>
      <c r="AM203" s="4" t="s">
        <v>554</v>
      </c>
      <c r="AO203" s="8" t="s">
        <v>443</v>
      </c>
      <c r="AP203" s="12">
        <v>0.06</v>
      </c>
      <c r="AQ203" s="221" t="s">
        <v>185</v>
      </c>
      <c r="AR203" s="149" t="s">
        <v>553</v>
      </c>
      <c r="AS203" s="172" t="str">
        <f t="shared" si="59"/>
        <v>静岡県静岡市</v>
      </c>
      <c r="AT203" s="147">
        <v>10.42</v>
      </c>
      <c r="AU203" s="149">
        <v>10.33</v>
      </c>
      <c r="AV203" s="172">
        <v>10.27</v>
      </c>
    </row>
    <row r="204" spans="10:48">
      <c r="J204" s="2"/>
      <c r="K204" s="2"/>
      <c r="L204" s="2"/>
      <c r="M204" s="2"/>
      <c r="N204" s="2"/>
      <c r="AJ204" s="2"/>
      <c r="AL204" s="4" t="s">
        <v>139</v>
      </c>
      <c r="AM204" s="4" t="s">
        <v>556</v>
      </c>
      <c r="AO204" s="8" t="s">
        <v>443</v>
      </c>
      <c r="AP204" s="12">
        <v>0.06</v>
      </c>
      <c r="AQ204" s="221" t="s">
        <v>187</v>
      </c>
      <c r="AR204" s="149" t="s">
        <v>555</v>
      </c>
      <c r="AS204" s="172" t="str">
        <f t="shared" si="59"/>
        <v>愛知県岡崎市</v>
      </c>
      <c r="AT204" s="147">
        <v>10.42</v>
      </c>
      <c r="AU204" s="149">
        <v>10.33</v>
      </c>
      <c r="AV204" s="172">
        <v>10.27</v>
      </c>
    </row>
    <row r="205" spans="10:48">
      <c r="J205" s="2"/>
      <c r="K205" s="2"/>
      <c r="L205" s="2"/>
      <c r="M205" s="2"/>
      <c r="N205" s="2"/>
      <c r="AJ205" s="2"/>
      <c r="AL205" s="4" t="s">
        <v>139</v>
      </c>
      <c r="AM205" s="4" t="s">
        <v>558</v>
      </c>
      <c r="AO205" s="8" t="s">
        <v>443</v>
      </c>
      <c r="AP205" s="12">
        <v>0.06</v>
      </c>
      <c r="AQ205" s="221" t="s">
        <v>187</v>
      </c>
      <c r="AR205" s="149" t="s">
        <v>557</v>
      </c>
      <c r="AS205" s="172" t="str">
        <f t="shared" si="59"/>
        <v>愛知県一宮市</v>
      </c>
      <c r="AT205" s="147">
        <v>10.42</v>
      </c>
      <c r="AU205" s="149">
        <v>10.33</v>
      </c>
      <c r="AV205" s="172">
        <v>10.27</v>
      </c>
    </row>
    <row r="206" spans="10:48">
      <c r="J206" s="2"/>
      <c r="K206" s="2"/>
      <c r="L206" s="2"/>
      <c r="M206" s="2"/>
      <c r="N206" s="2"/>
      <c r="AJ206" s="2"/>
      <c r="AL206" s="4" t="s">
        <v>139</v>
      </c>
      <c r="AM206" s="4" t="s">
        <v>559</v>
      </c>
      <c r="AO206" s="8" t="s">
        <v>443</v>
      </c>
      <c r="AP206" s="12">
        <v>0.06</v>
      </c>
      <c r="AQ206" s="221" t="s">
        <v>187</v>
      </c>
      <c r="AR206" s="149" t="s">
        <v>2349</v>
      </c>
      <c r="AS206" s="172" t="str">
        <f t="shared" si="59"/>
        <v>愛知県瀬戸市</v>
      </c>
      <c r="AT206" s="147">
        <v>10.42</v>
      </c>
      <c r="AU206" s="149">
        <v>10.33</v>
      </c>
      <c r="AV206" s="172">
        <v>10.27</v>
      </c>
    </row>
    <row r="207" spans="10:48">
      <c r="J207" s="2"/>
      <c r="K207" s="2"/>
      <c r="L207" s="2"/>
      <c r="M207" s="2"/>
      <c r="N207" s="2"/>
      <c r="AJ207" s="2"/>
      <c r="AL207" s="4" t="s">
        <v>139</v>
      </c>
      <c r="AM207" s="4" t="s">
        <v>561</v>
      </c>
      <c r="AO207" s="8" t="s">
        <v>443</v>
      </c>
      <c r="AP207" s="12">
        <v>0.06</v>
      </c>
      <c r="AQ207" s="221" t="s">
        <v>187</v>
      </c>
      <c r="AR207" s="149" t="s">
        <v>560</v>
      </c>
      <c r="AS207" s="172" t="str">
        <f t="shared" si="59"/>
        <v>愛知県春日井市</v>
      </c>
      <c r="AT207" s="147">
        <v>10.42</v>
      </c>
      <c r="AU207" s="149">
        <v>10.33</v>
      </c>
      <c r="AV207" s="172">
        <v>10.27</v>
      </c>
    </row>
    <row r="208" spans="10:48">
      <c r="J208" s="2"/>
      <c r="K208" s="2"/>
      <c r="L208" s="2"/>
      <c r="M208" s="2"/>
      <c r="N208" s="2"/>
      <c r="AJ208" s="2"/>
      <c r="AL208" s="4" t="s">
        <v>139</v>
      </c>
      <c r="AM208" s="4" t="s">
        <v>563</v>
      </c>
      <c r="AO208" s="8" t="s">
        <v>443</v>
      </c>
      <c r="AP208" s="12">
        <v>0.06</v>
      </c>
      <c r="AQ208" s="221" t="s">
        <v>187</v>
      </c>
      <c r="AR208" s="149" t="s">
        <v>562</v>
      </c>
      <c r="AS208" s="172" t="str">
        <f t="shared" si="59"/>
        <v>愛知県津島市</v>
      </c>
      <c r="AT208" s="147">
        <v>10.42</v>
      </c>
      <c r="AU208" s="149">
        <v>10.33</v>
      </c>
      <c r="AV208" s="172">
        <v>10.27</v>
      </c>
    </row>
    <row r="209" spans="10:48">
      <c r="J209" s="2"/>
      <c r="K209" s="2"/>
      <c r="L209" s="2"/>
      <c r="M209" s="2"/>
      <c r="N209" s="2"/>
      <c r="AJ209" s="2"/>
      <c r="AL209" s="4" t="s">
        <v>139</v>
      </c>
      <c r="AM209" s="4" t="s">
        <v>565</v>
      </c>
      <c r="AO209" s="8" t="s">
        <v>443</v>
      </c>
      <c r="AP209" s="12">
        <v>0.06</v>
      </c>
      <c r="AQ209" s="221" t="s">
        <v>187</v>
      </c>
      <c r="AR209" s="149" t="s">
        <v>564</v>
      </c>
      <c r="AS209" s="172" t="str">
        <f t="shared" si="59"/>
        <v>愛知県碧南市</v>
      </c>
      <c r="AT209" s="147">
        <v>10.42</v>
      </c>
      <c r="AU209" s="149">
        <v>10.33</v>
      </c>
      <c r="AV209" s="172">
        <v>10.27</v>
      </c>
    </row>
    <row r="210" spans="10:48">
      <c r="J210" s="2"/>
      <c r="K210" s="2"/>
      <c r="L210" s="2"/>
      <c r="M210" s="2"/>
      <c r="N210" s="2"/>
      <c r="AJ210" s="2"/>
      <c r="AL210" s="4" t="s">
        <v>139</v>
      </c>
      <c r="AM210" s="4" t="s">
        <v>567</v>
      </c>
      <c r="AO210" s="8" t="s">
        <v>443</v>
      </c>
      <c r="AP210" s="12">
        <v>0.06</v>
      </c>
      <c r="AQ210" s="221" t="s">
        <v>187</v>
      </c>
      <c r="AR210" s="149" t="s">
        <v>566</v>
      </c>
      <c r="AS210" s="172" t="str">
        <f t="shared" si="59"/>
        <v>愛知県安城市</v>
      </c>
      <c r="AT210" s="147">
        <v>10.42</v>
      </c>
      <c r="AU210" s="149">
        <v>10.33</v>
      </c>
      <c r="AV210" s="172">
        <v>10.27</v>
      </c>
    </row>
    <row r="211" spans="10:48">
      <c r="J211" s="2"/>
      <c r="K211" s="2"/>
      <c r="L211" s="2"/>
      <c r="M211" s="2"/>
      <c r="N211" s="2"/>
      <c r="AJ211" s="2"/>
      <c r="AL211" s="4" t="s">
        <v>139</v>
      </c>
      <c r="AM211" s="4" t="s">
        <v>569</v>
      </c>
      <c r="AO211" s="8" t="s">
        <v>443</v>
      </c>
      <c r="AP211" s="12">
        <v>0.06</v>
      </c>
      <c r="AQ211" s="221" t="s">
        <v>187</v>
      </c>
      <c r="AR211" s="149" t="s">
        <v>568</v>
      </c>
      <c r="AS211" s="172" t="str">
        <f t="shared" si="59"/>
        <v>愛知県西尾市</v>
      </c>
      <c r="AT211" s="147">
        <v>10.42</v>
      </c>
      <c r="AU211" s="149">
        <v>10.33</v>
      </c>
      <c r="AV211" s="172">
        <v>10.27</v>
      </c>
    </row>
    <row r="212" spans="10:48">
      <c r="J212" s="2"/>
      <c r="K212" s="2"/>
      <c r="L212" s="2"/>
      <c r="M212" s="2"/>
      <c r="N212" s="2"/>
      <c r="AJ212" s="2"/>
      <c r="AL212" s="4" t="s">
        <v>139</v>
      </c>
      <c r="AM212" s="4" t="s">
        <v>571</v>
      </c>
      <c r="AO212" s="8" t="s">
        <v>443</v>
      </c>
      <c r="AP212" s="12">
        <v>0.06</v>
      </c>
      <c r="AQ212" s="221" t="s">
        <v>187</v>
      </c>
      <c r="AR212" s="149" t="s">
        <v>570</v>
      </c>
      <c r="AS212" s="172" t="str">
        <f t="shared" si="59"/>
        <v>愛知県犬山市</v>
      </c>
      <c r="AT212" s="147">
        <v>10.42</v>
      </c>
      <c r="AU212" s="149">
        <v>10.33</v>
      </c>
      <c r="AV212" s="172">
        <v>10.27</v>
      </c>
    </row>
    <row r="213" spans="10:48">
      <c r="J213" s="2"/>
      <c r="K213" s="2"/>
      <c r="L213" s="2"/>
      <c r="M213" s="2"/>
      <c r="N213" s="2"/>
      <c r="AJ213" s="2"/>
      <c r="AL213" s="4" t="s">
        <v>139</v>
      </c>
      <c r="AM213" s="4" t="s">
        <v>573</v>
      </c>
      <c r="AO213" s="8" t="s">
        <v>443</v>
      </c>
      <c r="AP213" s="12">
        <v>0.06</v>
      </c>
      <c r="AQ213" s="221" t="s">
        <v>187</v>
      </c>
      <c r="AR213" s="149" t="s">
        <v>572</v>
      </c>
      <c r="AS213" s="172" t="str">
        <f t="shared" si="59"/>
        <v>愛知県江南市</v>
      </c>
      <c r="AT213" s="147">
        <v>10.42</v>
      </c>
      <c r="AU213" s="149">
        <v>10.33</v>
      </c>
      <c r="AV213" s="172">
        <v>10.27</v>
      </c>
    </row>
    <row r="214" spans="10:48">
      <c r="J214" s="2"/>
      <c r="K214" s="2"/>
      <c r="L214" s="2"/>
      <c r="M214" s="2"/>
      <c r="N214" s="2"/>
      <c r="AJ214" s="2"/>
      <c r="AL214" s="4" t="s">
        <v>139</v>
      </c>
      <c r="AM214" s="4" t="s">
        <v>575</v>
      </c>
      <c r="AO214" s="8" t="s">
        <v>443</v>
      </c>
      <c r="AP214" s="12">
        <v>0.06</v>
      </c>
      <c r="AQ214" s="221" t="s">
        <v>187</v>
      </c>
      <c r="AR214" s="149" t="s">
        <v>574</v>
      </c>
      <c r="AS214" s="172" t="str">
        <f t="shared" si="59"/>
        <v>愛知県稲沢市</v>
      </c>
      <c r="AT214" s="147">
        <v>10.42</v>
      </c>
      <c r="AU214" s="149">
        <v>10.33</v>
      </c>
      <c r="AV214" s="172">
        <v>10.27</v>
      </c>
    </row>
    <row r="215" spans="10:48">
      <c r="J215" s="2"/>
      <c r="K215" s="2"/>
      <c r="L215" s="2"/>
      <c r="M215" s="2"/>
      <c r="N215" s="2"/>
      <c r="AJ215" s="2"/>
      <c r="AL215" s="4" t="s">
        <v>139</v>
      </c>
      <c r="AM215" s="4" t="s">
        <v>577</v>
      </c>
      <c r="AO215" s="8" t="s">
        <v>443</v>
      </c>
      <c r="AP215" s="12">
        <v>0.06</v>
      </c>
      <c r="AQ215" s="221" t="s">
        <v>187</v>
      </c>
      <c r="AR215" s="149" t="s">
        <v>576</v>
      </c>
      <c r="AS215" s="172" t="str">
        <f t="shared" si="59"/>
        <v>愛知県尾張旭市</v>
      </c>
      <c r="AT215" s="147">
        <v>10.42</v>
      </c>
      <c r="AU215" s="149">
        <v>10.33</v>
      </c>
      <c r="AV215" s="172">
        <v>10.27</v>
      </c>
    </row>
    <row r="216" spans="10:48">
      <c r="J216" s="2"/>
      <c r="K216" s="2"/>
      <c r="L216" s="2"/>
      <c r="M216" s="2"/>
      <c r="N216" s="2"/>
      <c r="AJ216" s="2"/>
      <c r="AL216" s="4" t="s">
        <v>139</v>
      </c>
      <c r="AM216" s="4" t="s">
        <v>579</v>
      </c>
      <c r="AO216" s="8" t="s">
        <v>443</v>
      </c>
      <c r="AP216" s="12">
        <v>0.06</v>
      </c>
      <c r="AQ216" s="221" t="s">
        <v>187</v>
      </c>
      <c r="AR216" s="149" t="s">
        <v>578</v>
      </c>
      <c r="AS216" s="172" t="str">
        <f t="shared" si="59"/>
        <v>愛知県岩倉市</v>
      </c>
      <c r="AT216" s="147">
        <v>10.42</v>
      </c>
      <c r="AU216" s="149">
        <v>10.33</v>
      </c>
      <c r="AV216" s="172">
        <v>10.27</v>
      </c>
    </row>
    <row r="217" spans="10:48">
      <c r="J217" s="2"/>
      <c r="K217" s="2"/>
      <c r="L217" s="2"/>
      <c r="M217" s="2"/>
      <c r="N217" s="2"/>
      <c r="AJ217" s="2"/>
      <c r="AL217" s="4" t="s">
        <v>139</v>
      </c>
      <c r="AM217" s="4" t="s">
        <v>581</v>
      </c>
      <c r="AO217" s="8" t="s">
        <v>443</v>
      </c>
      <c r="AP217" s="12">
        <v>0.06</v>
      </c>
      <c r="AQ217" s="221" t="s">
        <v>187</v>
      </c>
      <c r="AR217" s="149" t="s">
        <v>580</v>
      </c>
      <c r="AS217" s="172" t="str">
        <f t="shared" si="59"/>
        <v>愛知県日進市</v>
      </c>
      <c r="AT217" s="147">
        <v>10.42</v>
      </c>
      <c r="AU217" s="149">
        <v>10.33</v>
      </c>
      <c r="AV217" s="172">
        <v>10.27</v>
      </c>
    </row>
    <row r="218" spans="10:48">
      <c r="J218" s="2"/>
      <c r="K218" s="2"/>
      <c r="L218" s="2"/>
      <c r="M218" s="2"/>
      <c r="N218" s="2"/>
      <c r="AJ218" s="2"/>
      <c r="AL218" s="4" t="s">
        <v>139</v>
      </c>
      <c r="AM218" s="4" t="s">
        <v>583</v>
      </c>
      <c r="AO218" s="8" t="s">
        <v>443</v>
      </c>
      <c r="AP218" s="12">
        <v>0.06</v>
      </c>
      <c r="AQ218" s="221" t="s">
        <v>187</v>
      </c>
      <c r="AR218" s="149" t="s">
        <v>582</v>
      </c>
      <c r="AS218" s="172" t="str">
        <f t="shared" si="59"/>
        <v>愛知県愛西市</v>
      </c>
      <c r="AT218" s="147">
        <v>10.42</v>
      </c>
      <c r="AU218" s="149">
        <v>10.33</v>
      </c>
      <c r="AV218" s="172">
        <v>10.27</v>
      </c>
    </row>
    <row r="219" spans="10:48">
      <c r="J219" s="2"/>
      <c r="K219" s="2"/>
      <c r="L219" s="2"/>
      <c r="M219" s="2"/>
      <c r="N219" s="2"/>
      <c r="AJ219" s="2"/>
      <c r="AL219" s="4" t="s">
        <v>139</v>
      </c>
      <c r="AM219" s="4" t="s">
        <v>584</v>
      </c>
      <c r="AO219" s="8" t="s">
        <v>443</v>
      </c>
      <c r="AP219" s="12">
        <v>0.06</v>
      </c>
      <c r="AQ219" s="221" t="s">
        <v>187</v>
      </c>
      <c r="AR219" s="149" t="s">
        <v>2350</v>
      </c>
      <c r="AS219" s="172" t="str">
        <f t="shared" si="59"/>
        <v>愛知県清須市</v>
      </c>
      <c r="AT219" s="147">
        <v>10.42</v>
      </c>
      <c r="AU219" s="149">
        <v>10.33</v>
      </c>
      <c r="AV219" s="172">
        <v>10.27</v>
      </c>
    </row>
    <row r="220" spans="10:48">
      <c r="J220" s="2"/>
      <c r="K220" s="2"/>
      <c r="L220" s="2"/>
      <c r="M220" s="2"/>
      <c r="N220" s="2"/>
      <c r="AJ220" s="2"/>
      <c r="AL220" s="4" t="s">
        <v>139</v>
      </c>
      <c r="AM220" s="4" t="s">
        <v>586</v>
      </c>
      <c r="AO220" s="8" t="s">
        <v>443</v>
      </c>
      <c r="AP220" s="12">
        <v>0.06</v>
      </c>
      <c r="AQ220" s="221" t="s">
        <v>187</v>
      </c>
      <c r="AR220" s="149" t="s">
        <v>585</v>
      </c>
      <c r="AS220" s="172" t="str">
        <f t="shared" si="59"/>
        <v>愛知県北名古屋市</v>
      </c>
      <c r="AT220" s="147">
        <v>10.42</v>
      </c>
      <c r="AU220" s="149">
        <v>10.33</v>
      </c>
      <c r="AV220" s="172">
        <v>10.27</v>
      </c>
    </row>
    <row r="221" spans="10:48">
      <c r="J221" s="2"/>
      <c r="K221" s="2"/>
      <c r="L221" s="2"/>
      <c r="M221" s="2"/>
      <c r="N221" s="2"/>
      <c r="AJ221" s="2"/>
      <c r="AL221" s="4" t="s">
        <v>139</v>
      </c>
      <c r="AM221" s="4" t="s">
        <v>588</v>
      </c>
      <c r="AO221" s="8" t="s">
        <v>443</v>
      </c>
      <c r="AP221" s="12">
        <v>0.06</v>
      </c>
      <c r="AQ221" s="221" t="s">
        <v>187</v>
      </c>
      <c r="AR221" s="149" t="s">
        <v>587</v>
      </c>
      <c r="AS221" s="172" t="str">
        <f t="shared" si="59"/>
        <v>愛知県弥富市</v>
      </c>
      <c r="AT221" s="147">
        <v>10.42</v>
      </c>
      <c r="AU221" s="149">
        <v>10.33</v>
      </c>
      <c r="AV221" s="172">
        <v>10.27</v>
      </c>
    </row>
    <row r="222" spans="10:48">
      <c r="J222" s="2"/>
      <c r="K222" s="2"/>
      <c r="L222" s="2"/>
      <c r="M222" s="2"/>
      <c r="N222" s="2"/>
      <c r="AJ222" s="2"/>
      <c r="AL222" s="4" t="s">
        <v>139</v>
      </c>
      <c r="AM222" s="4" t="s">
        <v>590</v>
      </c>
      <c r="AO222" s="8" t="s">
        <v>443</v>
      </c>
      <c r="AP222" s="12">
        <v>0.06</v>
      </c>
      <c r="AQ222" s="221" t="s">
        <v>187</v>
      </c>
      <c r="AR222" s="149" t="s">
        <v>589</v>
      </c>
      <c r="AS222" s="172" t="str">
        <f t="shared" si="59"/>
        <v>愛知県あま市</v>
      </c>
      <c r="AT222" s="147">
        <v>10.42</v>
      </c>
      <c r="AU222" s="149">
        <v>10.33</v>
      </c>
      <c r="AV222" s="172">
        <v>10.27</v>
      </c>
    </row>
    <row r="223" spans="10:48">
      <c r="J223" s="2"/>
      <c r="K223" s="2"/>
      <c r="L223" s="2"/>
      <c r="M223" s="2"/>
      <c r="N223" s="2"/>
      <c r="AJ223" s="2"/>
      <c r="AL223" s="4" t="s">
        <v>139</v>
      </c>
      <c r="AM223" s="4" t="s">
        <v>592</v>
      </c>
      <c r="AO223" s="8" t="s">
        <v>443</v>
      </c>
      <c r="AP223" s="12">
        <v>0.06</v>
      </c>
      <c r="AQ223" s="221" t="s">
        <v>187</v>
      </c>
      <c r="AR223" s="149" t="s">
        <v>591</v>
      </c>
      <c r="AS223" s="172" t="str">
        <f t="shared" si="59"/>
        <v>愛知県長久手市</v>
      </c>
      <c r="AT223" s="147">
        <v>10.42</v>
      </c>
      <c r="AU223" s="149">
        <v>10.33</v>
      </c>
      <c r="AV223" s="172">
        <v>10.27</v>
      </c>
    </row>
    <row r="224" spans="10:48">
      <c r="J224" s="2"/>
      <c r="K224" s="2"/>
      <c r="L224" s="2"/>
      <c r="M224" s="2"/>
      <c r="N224" s="2"/>
      <c r="AJ224" s="2"/>
      <c r="AL224" s="4" t="s">
        <v>139</v>
      </c>
      <c r="AM224" s="4" t="s">
        <v>594</v>
      </c>
      <c r="AO224" s="8" t="s">
        <v>443</v>
      </c>
      <c r="AP224" s="12">
        <v>0.06</v>
      </c>
      <c r="AQ224" s="221" t="s">
        <v>187</v>
      </c>
      <c r="AR224" s="149" t="s">
        <v>593</v>
      </c>
      <c r="AS224" s="172" t="str">
        <f t="shared" si="59"/>
        <v>愛知県東郷町</v>
      </c>
      <c r="AT224" s="147">
        <v>10.42</v>
      </c>
      <c r="AU224" s="149">
        <v>10.33</v>
      </c>
      <c r="AV224" s="172">
        <v>10.27</v>
      </c>
    </row>
    <row r="225" spans="10:48">
      <c r="J225" s="2"/>
      <c r="K225" s="2"/>
      <c r="L225" s="2"/>
      <c r="M225" s="2"/>
      <c r="N225" s="2"/>
      <c r="AJ225" s="2"/>
      <c r="AL225" s="4" t="s">
        <v>139</v>
      </c>
      <c r="AM225" s="4" t="s">
        <v>596</v>
      </c>
      <c r="AO225" s="8" t="s">
        <v>443</v>
      </c>
      <c r="AP225" s="12">
        <v>0.06</v>
      </c>
      <c r="AQ225" s="221" t="s">
        <v>187</v>
      </c>
      <c r="AR225" s="149" t="s">
        <v>595</v>
      </c>
      <c r="AS225" s="172" t="str">
        <f t="shared" si="59"/>
        <v>愛知県大治町</v>
      </c>
      <c r="AT225" s="147">
        <v>10.42</v>
      </c>
      <c r="AU225" s="149">
        <v>10.33</v>
      </c>
      <c r="AV225" s="172">
        <v>10.27</v>
      </c>
    </row>
    <row r="226" spans="10:48">
      <c r="J226" s="2"/>
      <c r="K226" s="2"/>
      <c r="L226" s="2"/>
      <c r="M226" s="2"/>
      <c r="N226" s="2"/>
      <c r="AJ226" s="2"/>
      <c r="AL226" s="4" t="s">
        <v>139</v>
      </c>
      <c r="AM226" s="4" t="s">
        <v>598</v>
      </c>
      <c r="AO226" s="8" t="s">
        <v>443</v>
      </c>
      <c r="AP226" s="12">
        <v>0.06</v>
      </c>
      <c r="AQ226" s="221" t="s">
        <v>187</v>
      </c>
      <c r="AR226" s="149" t="s">
        <v>597</v>
      </c>
      <c r="AS226" s="172" t="str">
        <f t="shared" si="59"/>
        <v>愛知県蟹江町</v>
      </c>
      <c r="AT226" s="147">
        <v>10.42</v>
      </c>
      <c r="AU226" s="149">
        <v>10.33</v>
      </c>
      <c r="AV226" s="172">
        <v>10.27</v>
      </c>
    </row>
    <row r="227" spans="10:48">
      <c r="J227" s="2"/>
      <c r="K227" s="2"/>
      <c r="L227" s="2"/>
      <c r="M227" s="2"/>
      <c r="N227" s="2"/>
      <c r="AJ227" s="2"/>
      <c r="AL227" s="4" t="s">
        <v>143</v>
      </c>
      <c r="AM227" s="4" t="s">
        <v>599</v>
      </c>
      <c r="AO227" s="8" t="s">
        <v>443</v>
      </c>
      <c r="AP227" s="12">
        <v>0.06</v>
      </c>
      <c r="AQ227" s="221" t="s">
        <v>187</v>
      </c>
      <c r="AR227" s="149" t="s">
        <v>2351</v>
      </c>
      <c r="AS227" s="172" t="str">
        <f t="shared" si="59"/>
        <v>愛知県豊山町</v>
      </c>
      <c r="AT227" s="147">
        <v>10.42</v>
      </c>
      <c r="AU227" s="149">
        <v>10.33</v>
      </c>
      <c r="AV227" s="172">
        <v>10.27</v>
      </c>
    </row>
    <row r="228" spans="10:48">
      <c r="J228" s="2"/>
      <c r="K228" s="2"/>
      <c r="L228" s="2"/>
      <c r="M228" s="2"/>
      <c r="N228" s="2"/>
      <c r="AJ228" s="2"/>
      <c r="AL228" s="4" t="s">
        <v>143</v>
      </c>
      <c r="AM228" s="4" t="s">
        <v>600</v>
      </c>
      <c r="AO228" s="8" t="s">
        <v>443</v>
      </c>
      <c r="AP228" s="12">
        <v>0.06</v>
      </c>
      <c r="AQ228" s="221" t="s">
        <v>187</v>
      </c>
      <c r="AR228" s="149" t="s">
        <v>2352</v>
      </c>
      <c r="AS228" s="172" t="str">
        <f t="shared" si="59"/>
        <v>愛知県飛島村</v>
      </c>
      <c r="AT228" s="147">
        <v>10.42</v>
      </c>
      <c r="AU228" s="149">
        <v>10.33</v>
      </c>
      <c r="AV228" s="172">
        <v>10.27</v>
      </c>
    </row>
    <row r="229" spans="10:48">
      <c r="J229" s="2"/>
      <c r="K229" s="2"/>
      <c r="L229" s="2"/>
      <c r="M229" s="2"/>
      <c r="N229" s="2"/>
      <c r="AJ229" s="2"/>
      <c r="AL229" s="4" t="s">
        <v>143</v>
      </c>
      <c r="AM229" s="4" t="s">
        <v>602</v>
      </c>
      <c r="AO229" s="8" t="s">
        <v>443</v>
      </c>
      <c r="AP229" s="12">
        <v>0.06</v>
      </c>
      <c r="AQ229" s="221" t="s">
        <v>189</v>
      </c>
      <c r="AR229" s="149" t="s">
        <v>601</v>
      </c>
      <c r="AS229" s="172" t="str">
        <f t="shared" si="59"/>
        <v>三重県津市</v>
      </c>
      <c r="AT229" s="147">
        <v>10.42</v>
      </c>
      <c r="AU229" s="149">
        <v>10.33</v>
      </c>
      <c r="AV229" s="172">
        <v>10.27</v>
      </c>
    </row>
    <row r="230" spans="10:48">
      <c r="J230" s="2"/>
      <c r="K230" s="2"/>
      <c r="L230" s="2"/>
      <c r="M230" s="2"/>
      <c r="N230" s="2"/>
      <c r="AJ230" s="2"/>
      <c r="AL230" s="4" t="s">
        <v>143</v>
      </c>
      <c r="AM230" s="4" t="s">
        <v>604</v>
      </c>
      <c r="AO230" s="8" t="s">
        <v>443</v>
      </c>
      <c r="AP230" s="12">
        <v>0.06</v>
      </c>
      <c r="AQ230" s="221" t="s">
        <v>189</v>
      </c>
      <c r="AR230" s="149" t="s">
        <v>603</v>
      </c>
      <c r="AS230" s="172" t="str">
        <f t="shared" si="59"/>
        <v>三重県四日市市</v>
      </c>
      <c r="AT230" s="147">
        <v>10.42</v>
      </c>
      <c r="AU230" s="149">
        <v>10.33</v>
      </c>
      <c r="AV230" s="172">
        <v>10.27</v>
      </c>
    </row>
    <row r="231" spans="10:48">
      <c r="J231" s="2"/>
      <c r="K231" s="2"/>
      <c r="L231" s="2"/>
      <c r="M231" s="2"/>
      <c r="N231" s="2"/>
      <c r="AJ231" s="2"/>
      <c r="AL231" s="4" t="s">
        <v>143</v>
      </c>
      <c r="AM231" s="4" t="s">
        <v>606</v>
      </c>
      <c r="AO231" s="8" t="s">
        <v>443</v>
      </c>
      <c r="AP231" s="12">
        <v>0.06</v>
      </c>
      <c r="AQ231" s="221" t="s">
        <v>189</v>
      </c>
      <c r="AR231" s="149" t="s">
        <v>605</v>
      </c>
      <c r="AS231" s="172" t="str">
        <f t="shared" si="59"/>
        <v>三重県桑名市</v>
      </c>
      <c r="AT231" s="147">
        <v>10.42</v>
      </c>
      <c r="AU231" s="149">
        <v>10.33</v>
      </c>
      <c r="AV231" s="172">
        <v>10.27</v>
      </c>
    </row>
    <row r="232" spans="10:48">
      <c r="J232" s="2"/>
      <c r="K232" s="2"/>
      <c r="L232" s="2"/>
      <c r="M232" s="2"/>
      <c r="N232" s="2"/>
      <c r="AJ232" s="2"/>
      <c r="AL232" s="4" t="s">
        <v>143</v>
      </c>
      <c r="AM232" s="4" t="s">
        <v>608</v>
      </c>
      <c r="AO232" s="8" t="s">
        <v>443</v>
      </c>
      <c r="AP232" s="12">
        <v>0.06</v>
      </c>
      <c r="AQ232" s="221" t="s">
        <v>189</v>
      </c>
      <c r="AR232" s="149" t="s">
        <v>607</v>
      </c>
      <c r="AS232" s="172" t="str">
        <f t="shared" si="59"/>
        <v>三重県鈴鹿市</v>
      </c>
      <c r="AT232" s="147">
        <v>10.42</v>
      </c>
      <c r="AU232" s="149">
        <v>10.33</v>
      </c>
      <c r="AV232" s="172">
        <v>10.27</v>
      </c>
    </row>
    <row r="233" spans="10:48">
      <c r="J233" s="2"/>
      <c r="K233" s="2"/>
      <c r="L233" s="2"/>
      <c r="M233" s="2"/>
      <c r="N233" s="2"/>
      <c r="AJ233" s="2"/>
      <c r="AL233" s="4" t="s">
        <v>143</v>
      </c>
      <c r="AM233" s="4" t="s">
        <v>610</v>
      </c>
      <c r="AO233" s="8" t="s">
        <v>443</v>
      </c>
      <c r="AP233" s="12">
        <v>0.06</v>
      </c>
      <c r="AQ233" s="221" t="s">
        <v>189</v>
      </c>
      <c r="AR233" s="149" t="s">
        <v>609</v>
      </c>
      <c r="AS233" s="172" t="str">
        <f t="shared" si="59"/>
        <v>三重県亀山市</v>
      </c>
      <c r="AT233" s="147">
        <v>10.42</v>
      </c>
      <c r="AU233" s="149">
        <v>10.33</v>
      </c>
      <c r="AV233" s="172">
        <v>10.27</v>
      </c>
    </row>
    <row r="234" spans="10:48">
      <c r="J234" s="2"/>
      <c r="K234" s="2"/>
      <c r="L234" s="2"/>
      <c r="M234" s="2"/>
      <c r="N234" s="2"/>
      <c r="AJ234" s="2"/>
      <c r="AL234" s="4" t="s">
        <v>143</v>
      </c>
      <c r="AM234" s="4" t="s">
        <v>612</v>
      </c>
      <c r="AO234" s="8" t="s">
        <v>443</v>
      </c>
      <c r="AP234" s="12">
        <v>0.06</v>
      </c>
      <c r="AQ234" s="221" t="s">
        <v>193</v>
      </c>
      <c r="AR234" s="149" t="s">
        <v>611</v>
      </c>
      <c r="AS234" s="172" t="str">
        <f t="shared" si="59"/>
        <v>滋賀県彦根市</v>
      </c>
      <c r="AT234" s="147">
        <v>10.42</v>
      </c>
      <c r="AU234" s="149">
        <v>10.33</v>
      </c>
      <c r="AV234" s="172">
        <v>10.27</v>
      </c>
    </row>
    <row r="235" spans="10:48">
      <c r="J235" s="2"/>
      <c r="K235" s="2"/>
      <c r="L235" s="2"/>
      <c r="M235" s="2"/>
      <c r="N235" s="2"/>
      <c r="AJ235" s="2"/>
      <c r="AL235" s="4" t="s">
        <v>143</v>
      </c>
      <c r="AM235" s="4" t="s">
        <v>614</v>
      </c>
      <c r="AO235" s="8" t="s">
        <v>443</v>
      </c>
      <c r="AP235" s="12">
        <v>0.06</v>
      </c>
      <c r="AQ235" s="221" t="s">
        <v>193</v>
      </c>
      <c r="AR235" s="149" t="s">
        <v>613</v>
      </c>
      <c r="AS235" s="172" t="str">
        <f t="shared" si="59"/>
        <v>滋賀県守山市</v>
      </c>
      <c r="AT235" s="147">
        <v>10.42</v>
      </c>
      <c r="AU235" s="149">
        <v>10.33</v>
      </c>
      <c r="AV235" s="172">
        <v>10.27</v>
      </c>
    </row>
    <row r="236" spans="10:48">
      <c r="J236" s="2"/>
      <c r="K236" s="2"/>
      <c r="L236" s="2"/>
      <c r="M236" s="2"/>
      <c r="N236" s="2"/>
      <c r="AJ236" s="2"/>
      <c r="AL236" s="4" t="s">
        <v>143</v>
      </c>
      <c r="AM236" s="4" t="s">
        <v>616</v>
      </c>
      <c r="AO236" s="8" t="s">
        <v>443</v>
      </c>
      <c r="AP236" s="12">
        <v>0.06</v>
      </c>
      <c r="AQ236" s="221" t="s">
        <v>193</v>
      </c>
      <c r="AR236" s="149" t="s">
        <v>615</v>
      </c>
      <c r="AS236" s="172" t="str">
        <f t="shared" si="59"/>
        <v>滋賀県甲賀市</v>
      </c>
      <c r="AT236" s="147">
        <v>10.42</v>
      </c>
      <c r="AU236" s="149">
        <v>10.33</v>
      </c>
      <c r="AV236" s="172">
        <v>10.27</v>
      </c>
    </row>
    <row r="237" spans="10:48">
      <c r="J237" s="2"/>
      <c r="K237" s="2"/>
      <c r="L237" s="2"/>
      <c r="M237" s="2"/>
      <c r="N237" s="2"/>
      <c r="AJ237" s="2"/>
      <c r="AL237" s="4" t="s">
        <v>143</v>
      </c>
      <c r="AM237" s="4" t="s">
        <v>618</v>
      </c>
      <c r="AO237" s="8" t="s">
        <v>443</v>
      </c>
      <c r="AP237" s="12">
        <v>0.06</v>
      </c>
      <c r="AQ237" s="221" t="s">
        <v>195</v>
      </c>
      <c r="AR237" s="149" t="s">
        <v>617</v>
      </c>
      <c r="AS237" s="172" t="str">
        <f t="shared" si="59"/>
        <v>京都府宇治市</v>
      </c>
      <c r="AT237" s="147">
        <v>10.42</v>
      </c>
      <c r="AU237" s="149">
        <v>10.33</v>
      </c>
      <c r="AV237" s="172">
        <v>10.27</v>
      </c>
    </row>
    <row r="238" spans="10:48">
      <c r="J238" s="2"/>
      <c r="K238" s="2"/>
      <c r="L238" s="2"/>
      <c r="M238" s="2"/>
      <c r="N238" s="2"/>
      <c r="AJ238" s="2"/>
      <c r="AL238" s="4" t="s">
        <v>143</v>
      </c>
      <c r="AM238" s="4" t="s">
        <v>620</v>
      </c>
      <c r="AO238" s="8" t="s">
        <v>443</v>
      </c>
      <c r="AP238" s="12">
        <v>0.06</v>
      </c>
      <c r="AQ238" s="221" t="s">
        <v>195</v>
      </c>
      <c r="AR238" s="149" t="s">
        <v>619</v>
      </c>
      <c r="AS238" s="172" t="str">
        <f t="shared" si="59"/>
        <v>京都府亀岡市</v>
      </c>
      <c r="AT238" s="147">
        <v>10.42</v>
      </c>
      <c r="AU238" s="149">
        <v>10.33</v>
      </c>
      <c r="AV238" s="172">
        <v>10.27</v>
      </c>
    </row>
    <row r="239" spans="10:48">
      <c r="J239" s="2"/>
      <c r="K239" s="2"/>
      <c r="L239" s="2"/>
      <c r="M239" s="2"/>
      <c r="N239" s="2"/>
      <c r="AJ239" s="2"/>
      <c r="AL239" s="4" t="s">
        <v>143</v>
      </c>
      <c r="AM239" s="4" t="s">
        <v>622</v>
      </c>
      <c r="AO239" s="8" t="s">
        <v>443</v>
      </c>
      <c r="AP239" s="12">
        <v>0.06</v>
      </c>
      <c r="AQ239" s="221" t="s">
        <v>195</v>
      </c>
      <c r="AR239" s="149" t="s">
        <v>621</v>
      </c>
      <c r="AS239" s="172" t="str">
        <f t="shared" si="59"/>
        <v>京都府城陽市</v>
      </c>
      <c r="AT239" s="147">
        <v>10.42</v>
      </c>
      <c r="AU239" s="149">
        <v>10.33</v>
      </c>
      <c r="AV239" s="172">
        <v>10.27</v>
      </c>
    </row>
    <row r="240" spans="10:48">
      <c r="J240" s="2"/>
      <c r="K240" s="2"/>
      <c r="L240" s="2"/>
      <c r="M240" s="2"/>
      <c r="N240" s="2"/>
      <c r="AJ240" s="2"/>
      <c r="AL240" s="4" t="s">
        <v>143</v>
      </c>
      <c r="AM240" s="4" t="s">
        <v>1941</v>
      </c>
      <c r="AO240" s="8" t="s">
        <v>443</v>
      </c>
      <c r="AP240" s="12">
        <v>0.06</v>
      </c>
      <c r="AQ240" s="221" t="s">
        <v>195</v>
      </c>
      <c r="AR240" s="149" t="s">
        <v>623</v>
      </c>
      <c r="AS240" s="172" t="str">
        <f t="shared" si="59"/>
        <v>京都府向日市</v>
      </c>
      <c r="AT240" s="147">
        <v>10.42</v>
      </c>
      <c r="AU240" s="149">
        <v>10.33</v>
      </c>
      <c r="AV240" s="172">
        <v>10.27</v>
      </c>
    </row>
    <row r="241" spans="10:48">
      <c r="J241" s="2"/>
      <c r="K241" s="2"/>
      <c r="L241" s="2"/>
      <c r="M241" s="2"/>
      <c r="N241" s="2"/>
      <c r="AJ241" s="2"/>
      <c r="AL241" s="4" t="s">
        <v>143</v>
      </c>
      <c r="AM241" s="4" t="s">
        <v>625</v>
      </c>
      <c r="AO241" s="8" t="s">
        <v>443</v>
      </c>
      <c r="AP241" s="12">
        <v>0.06</v>
      </c>
      <c r="AQ241" s="221" t="s">
        <v>195</v>
      </c>
      <c r="AR241" s="149" t="s">
        <v>624</v>
      </c>
      <c r="AS241" s="172" t="str">
        <f t="shared" si="59"/>
        <v>京都府八幡市</v>
      </c>
      <c r="AT241" s="147">
        <v>10.42</v>
      </c>
      <c r="AU241" s="149">
        <v>10.33</v>
      </c>
      <c r="AV241" s="172">
        <v>10.27</v>
      </c>
    </row>
    <row r="242" spans="10:48">
      <c r="J242" s="2"/>
      <c r="K242" s="2"/>
      <c r="L242" s="2"/>
      <c r="M242" s="2"/>
      <c r="N242" s="2"/>
      <c r="AJ242" s="2"/>
      <c r="AL242" s="4" t="s">
        <v>143</v>
      </c>
      <c r="AM242" s="4" t="s">
        <v>627</v>
      </c>
      <c r="AO242" s="8" t="s">
        <v>443</v>
      </c>
      <c r="AP242" s="12">
        <v>0.06</v>
      </c>
      <c r="AQ242" s="221" t="s">
        <v>195</v>
      </c>
      <c r="AR242" s="149" t="s">
        <v>626</v>
      </c>
      <c r="AS242" s="172" t="str">
        <f t="shared" si="59"/>
        <v>京都府京田辺市</v>
      </c>
      <c r="AT242" s="147">
        <v>10.42</v>
      </c>
      <c r="AU242" s="149">
        <v>10.33</v>
      </c>
      <c r="AV242" s="172">
        <v>10.27</v>
      </c>
    </row>
    <row r="243" spans="10:48">
      <c r="J243" s="2"/>
      <c r="K243" s="2"/>
      <c r="L243" s="2"/>
      <c r="M243" s="2"/>
      <c r="N243" s="2"/>
      <c r="AJ243" s="2"/>
      <c r="AL243" s="4" t="s">
        <v>143</v>
      </c>
      <c r="AM243" s="4" t="s">
        <v>629</v>
      </c>
      <c r="AO243" s="8" t="s">
        <v>443</v>
      </c>
      <c r="AP243" s="12">
        <v>0.06</v>
      </c>
      <c r="AQ243" s="221" t="s">
        <v>195</v>
      </c>
      <c r="AR243" s="149" t="s">
        <v>628</v>
      </c>
      <c r="AS243" s="172" t="str">
        <f t="shared" si="59"/>
        <v>京都府木津川市</v>
      </c>
      <c r="AT243" s="147">
        <v>10.42</v>
      </c>
      <c r="AU243" s="149">
        <v>10.33</v>
      </c>
      <c r="AV243" s="172">
        <v>10.27</v>
      </c>
    </row>
    <row r="244" spans="10:48">
      <c r="J244" s="2"/>
      <c r="K244" s="2"/>
      <c r="L244" s="2"/>
      <c r="M244" s="2"/>
      <c r="N244" s="2"/>
      <c r="AJ244" s="2"/>
      <c r="AL244" s="4" t="s">
        <v>143</v>
      </c>
      <c r="AM244" s="4" t="s">
        <v>631</v>
      </c>
      <c r="AO244" s="8" t="s">
        <v>443</v>
      </c>
      <c r="AP244" s="12">
        <v>0.06</v>
      </c>
      <c r="AQ244" s="221" t="s">
        <v>195</v>
      </c>
      <c r="AR244" s="149" t="s">
        <v>630</v>
      </c>
      <c r="AS244" s="172" t="str">
        <f t="shared" si="59"/>
        <v>京都府大山崎町</v>
      </c>
      <c r="AT244" s="147">
        <v>10.42</v>
      </c>
      <c r="AU244" s="149">
        <v>10.33</v>
      </c>
      <c r="AV244" s="172">
        <v>10.27</v>
      </c>
    </row>
    <row r="245" spans="10:48">
      <c r="J245" s="2"/>
      <c r="K245" s="2"/>
      <c r="L245" s="2"/>
      <c r="M245" s="2"/>
      <c r="N245" s="2"/>
      <c r="AJ245" s="2"/>
      <c r="AL245" s="4" t="s">
        <v>143</v>
      </c>
      <c r="AM245" s="4" t="s">
        <v>633</v>
      </c>
      <c r="AO245" s="8" t="s">
        <v>443</v>
      </c>
      <c r="AP245" s="12">
        <v>0.06</v>
      </c>
      <c r="AQ245" s="221" t="s">
        <v>195</v>
      </c>
      <c r="AR245" s="149" t="s">
        <v>632</v>
      </c>
      <c r="AS245" s="172" t="str">
        <f t="shared" si="59"/>
        <v>京都府精華町</v>
      </c>
      <c r="AT245" s="147">
        <v>10.42</v>
      </c>
      <c r="AU245" s="149">
        <v>10.33</v>
      </c>
      <c r="AV245" s="172">
        <v>10.27</v>
      </c>
    </row>
    <row r="246" spans="10:48">
      <c r="J246" s="2"/>
      <c r="K246" s="2"/>
      <c r="L246" s="2"/>
      <c r="M246" s="2"/>
      <c r="N246" s="2"/>
      <c r="AJ246" s="2"/>
      <c r="AL246" s="4" t="s">
        <v>143</v>
      </c>
      <c r="AM246" s="4" t="s">
        <v>635</v>
      </c>
      <c r="AO246" s="8" t="s">
        <v>443</v>
      </c>
      <c r="AP246" s="12">
        <v>0.06</v>
      </c>
      <c r="AQ246" s="221" t="s">
        <v>197</v>
      </c>
      <c r="AR246" s="149" t="s">
        <v>634</v>
      </c>
      <c r="AS246" s="172" t="str">
        <f t="shared" si="59"/>
        <v>大阪府岸和田市</v>
      </c>
      <c r="AT246" s="147">
        <v>10.42</v>
      </c>
      <c r="AU246" s="149">
        <v>10.33</v>
      </c>
      <c r="AV246" s="172">
        <v>10.27</v>
      </c>
    </row>
    <row r="247" spans="10:48">
      <c r="J247" s="2"/>
      <c r="K247" s="2"/>
      <c r="L247" s="2"/>
      <c r="M247" s="2"/>
      <c r="N247" s="2"/>
      <c r="AJ247" s="2"/>
      <c r="AL247" s="4" t="s">
        <v>143</v>
      </c>
      <c r="AM247" s="4" t="s">
        <v>637</v>
      </c>
      <c r="AO247" s="8" t="s">
        <v>443</v>
      </c>
      <c r="AP247" s="12">
        <v>0.06</v>
      </c>
      <c r="AQ247" s="221" t="s">
        <v>197</v>
      </c>
      <c r="AR247" s="149" t="s">
        <v>636</v>
      </c>
      <c r="AS247" s="172" t="str">
        <f t="shared" si="59"/>
        <v>大阪府泉大津市</v>
      </c>
      <c r="AT247" s="147">
        <v>10.42</v>
      </c>
      <c r="AU247" s="149">
        <v>10.33</v>
      </c>
      <c r="AV247" s="172">
        <v>10.27</v>
      </c>
    </row>
    <row r="248" spans="10:48">
      <c r="J248" s="2"/>
      <c r="K248" s="2"/>
      <c r="L248" s="2"/>
      <c r="M248" s="2"/>
      <c r="N248" s="2"/>
      <c r="AJ248" s="2"/>
      <c r="AL248" s="4" t="s">
        <v>143</v>
      </c>
      <c r="AM248" s="4" t="s">
        <v>639</v>
      </c>
      <c r="AO248" s="8" t="s">
        <v>443</v>
      </c>
      <c r="AP248" s="12">
        <v>0.06</v>
      </c>
      <c r="AQ248" s="221" t="s">
        <v>197</v>
      </c>
      <c r="AR248" s="149" t="s">
        <v>638</v>
      </c>
      <c r="AS248" s="172" t="str">
        <f t="shared" si="59"/>
        <v>大阪府貝塚市</v>
      </c>
      <c r="AT248" s="147">
        <v>10.42</v>
      </c>
      <c r="AU248" s="149">
        <v>10.33</v>
      </c>
      <c r="AV248" s="172">
        <v>10.27</v>
      </c>
    </row>
    <row r="249" spans="10:48">
      <c r="J249" s="2"/>
      <c r="K249" s="2"/>
      <c r="L249" s="2"/>
      <c r="M249" s="2"/>
      <c r="N249" s="2"/>
      <c r="AJ249" s="2"/>
      <c r="AL249" s="4" t="s">
        <v>143</v>
      </c>
      <c r="AM249" s="4" t="s">
        <v>641</v>
      </c>
      <c r="AO249" s="8" t="s">
        <v>443</v>
      </c>
      <c r="AP249" s="12">
        <v>0.06</v>
      </c>
      <c r="AQ249" s="221" t="s">
        <v>197</v>
      </c>
      <c r="AR249" s="149" t="s">
        <v>640</v>
      </c>
      <c r="AS249" s="172" t="str">
        <f t="shared" si="59"/>
        <v>大阪府泉佐野市</v>
      </c>
      <c r="AT249" s="147">
        <v>10.42</v>
      </c>
      <c r="AU249" s="149">
        <v>10.33</v>
      </c>
      <c r="AV249" s="172">
        <v>10.27</v>
      </c>
    </row>
    <row r="250" spans="10:48">
      <c r="J250" s="2"/>
      <c r="K250" s="2"/>
      <c r="L250" s="2"/>
      <c r="M250" s="2"/>
      <c r="N250" s="2"/>
      <c r="AJ250" s="2"/>
      <c r="AL250" s="4" t="s">
        <v>143</v>
      </c>
      <c r="AM250" s="4" t="s">
        <v>643</v>
      </c>
      <c r="AO250" s="8" t="s">
        <v>443</v>
      </c>
      <c r="AP250" s="12">
        <v>0.06</v>
      </c>
      <c r="AQ250" s="221" t="s">
        <v>197</v>
      </c>
      <c r="AR250" s="149" t="s">
        <v>642</v>
      </c>
      <c r="AS250" s="172" t="str">
        <f t="shared" si="59"/>
        <v>大阪府富田林市</v>
      </c>
      <c r="AT250" s="147">
        <v>10.42</v>
      </c>
      <c r="AU250" s="149">
        <v>10.33</v>
      </c>
      <c r="AV250" s="172">
        <v>10.27</v>
      </c>
    </row>
    <row r="251" spans="10:48">
      <c r="J251" s="2"/>
      <c r="K251" s="2"/>
      <c r="L251" s="2"/>
      <c r="M251" s="2"/>
      <c r="N251" s="2"/>
      <c r="AJ251" s="2"/>
      <c r="AL251" s="4" t="s">
        <v>143</v>
      </c>
      <c r="AM251" s="4" t="s">
        <v>645</v>
      </c>
      <c r="AO251" s="8" t="s">
        <v>443</v>
      </c>
      <c r="AP251" s="12">
        <v>0.06</v>
      </c>
      <c r="AQ251" s="221" t="s">
        <v>197</v>
      </c>
      <c r="AR251" s="149" t="s">
        <v>644</v>
      </c>
      <c r="AS251" s="172" t="str">
        <f t="shared" si="59"/>
        <v>大阪府河内長野市</v>
      </c>
      <c r="AT251" s="147">
        <v>10.42</v>
      </c>
      <c r="AU251" s="149">
        <v>10.33</v>
      </c>
      <c r="AV251" s="172">
        <v>10.27</v>
      </c>
    </row>
    <row r="252" spans="10:48">
      <c r="J252" s="2"/>
      <c r="K252" s="2"/>
      <c r="L252" s="2"/>
      <c r="M252" s="2"/>
      <c r="N252" s="2"/>
      <c r="AJ252" s="2"/>
      <c r="AL252" s="4" t="s">
        <v>143</v>
      </c>
      <c r="AM252" s="4" t="s">
        <v>647</v>
      </c>
      <c r="AO252" s="8" t="s">
        <v>443</v>
      </c>
      <c r="AP252" s="12">
        <v>0.06</v>
      </c>
      <c r="AQ252" s="221" t="s">
        <v>197</v>
      </c>
      <c r="AR252" s="149" t="s">
        <v>646</v>
      </c>
      <c r="AS252" s="172" t="str">
        <f t="shared" si="59"/>
        <v>大阪府和泉市</v>
      </c>
      <c r="AT252" s="147">
        <v>10.42</v>
      </c>
      <c r="AU252" s="149">
        <v>10.33</v>
      </c>
      <c r="AV252" s="172">
        <v>10.27</v>
      </c>
    </row>
    <row r="253" spans="10:48">
      <c r="J253" s="2"/>
      <c r="K253" s="2"/>
      <c r="L253" s="2"/>
      <c r="M253" s="2"/>
      <c r="N253" s="2"/>
      <c r="AJ253" s="2"/>
      <c r="AL253" s="4" t="s">
        <v>143</v>
      </c>
      <c r="AM253" s="4" t="s">
        <v>649</v>
      </c>
      <c r="AO253" s="8" t="s">
        <v>443</v>
      </c>
      <c r="AP253" s="12">
        <v>0.06</v>
      </c>
      <c r="AQ253" s="221" t="s">
        <v>197</v>
      </c>
      <c r="AR253" s="149" t="s">
        <v>648</v>
      </c>
      <c r="AS253" s="172" t="str">
        <f t="shared" si="59"/>
        <v>大阪府柏原市</v>
      </c>
      <c r="AT253" s="147">
        <v>10.42</v>
      </c>
      <c r="AU253" s="149">
        <v>10.33</v>
      </c>
      <c r="AV253" s="172">
        <v>10.27</v>
      </c>
    </row>
    <row r="254" spans="10:48">
      <c r="J254" s="2"/>
      <c r="K254" s="2"/>
      <c r="L254" s="2"/>
      <c r="M254" s="2"/>
      <c r="N254" s="2"/>
      <c r="AJ254" s="2"/>
      <c r="AL254" s="4" t="s">
        <v>143</v>
      </c>
      <c r="AM254" s="4" t="s">
        <v>651</v>
      </c>
      <c r="AO254" s="8" t="s">
        <v>443</v>
      </c>
      <c r="AP254" s="12">
        <v>0.06</v>
      </c>
      <c r="AQ254" s="221" t="s">
        <v>197</v>
      </c>
      <c r="AR254" s="149" t="s">
        <v>650</v>
      </c>
      <c r="AS254" s="172" t="str">
        <f t="shared" si="59"/>
        <v>大阪府羽曳野市</v>
      </c>
      <c r="AT254" s="147">
        <v>10.42</v>
      </c>
      <c r="AU254" s="149">
        <v>10.33</v>
      </c>
      <c r="AV254" s="172">
        <v>10.27</v>
      </c>
    </row>
    <row r="255" spans="10:48">
      <c r="J255" s="2"/>
      <c r="K255" s="2"/>
      <c r="L255" s="2"/>
      <c r="M255" s="2"/>
      <c r="N255" s="2"/>
      <c r="AJ255" s="2"/>
      <c r="AL255" s="4" t="s">
        <v>143</v>
      </c>
      <c r="AM255" s="4" t="s">
        <v>653</v>
      </c>
      <c r="AO255" s="8" t="s">
        <v>443</v>
      </c>
      <c r="AP255" s="12">
        <v>0.06</v>
      </c>
      <c r="AQ255" s="221" t="s">
        <v>197</v>
      </c>
      <c r="AR255" s="149" t="s">
        <v>652</v>
      </c>
      <c r="AS255" s="172" t="str">
        <f t="shared" si="59"/>
        <v>大阪府藤井寺市</v>
      </c>
      <c r="AT255" s="147">
        <v>10.42</v>
      </c>
      <c r="AU255" s="149">
        <v>10.33</v>
      </c>
      <c r="AV255" s="172">
        <v>10.27</v>
      </c>
    </row>
    <row r="256" spans="10:48">
      <c r="J256" s="2"/>
      <c r="K256" s="2"/>
      <c r="L256" s="2"/>
      <c r="M256" s="2"/>
      <c r="N256" s="2"/>
      <c r="AJ256" s="2"/>
      <c r="AL256" s="4" t="s">
        <v>143</v>
      </c>
      <c r="AM256" s="4" t="s">
        <v>655</v>
      </c>
      <c r="AO256" s="8" t="s">
        <v>443</v>
      </c>
      <c r="AP256" s="12">
        <v>0.06</v>
      </c>
      <c r="AQ256" s="221" t="s">
        <v>197</v>
      </c>
      <c r="AR256" s="149" t="s">
        <v>654</v>
      </c>
      <c r="AS256" s="172" t="str">
        <f t="shared" si="59"/>
        <v>大阪府泉南市</v>
      </c>
      <c r="AT256" s="147">
        <v>10.42</v>
      </c>
      <c r="AU256" s="149">
        <v>10.33</v>
      </c>
      <c r="AV256" s="172">
        <v>10.27</v>
      </c>
    </row>
    <row r="257" spans="10:48">
      <c r="J257" s="2"/>
      <c r="K257" s="2"/>
      <c r="L257" s="2"/>
      <c r="M257" s="2"/>
      <c r="N257" s="2"/>
      <c r="AJ257" s="2"/>
      <c r="AL257" s="4" t="s">
        <v>143</v>
      </c>
      <c r="AM257" s="4" t="s">
        <v>657</v>
      </c>
      <c r="AO257" s="8" t="s">
        <v>443</v>
      </c>
      <c r="AP257" s="12">
        <v>0.06</v>
      </c>
      <c r="AQ257" s="221" t="s">
        <v>197</v>
      </c>
      <c r="AR257" s="149" t="s">
        <v>656</v>
      </c>
      <c r="AS257" s="172" t="str">
        <f t="shared" si="59"/>
        <v>大阪府大阪狭山市</v>
      </c>
      <c r="AT257" s="147">
        <v>10.42</v>
      </c>
      <c r="AU257" s="149">
        <v>10.33</v>
      </c>
      <c r="AV257" s="172">
        <v>10.27</v>
      </c>
    </row>
    <row r="258" spans="10:48">
      <c r="J258" s="2"/>
      <c r="K258" s="2"/>
      <c r="L258" s="2"/>
      <c r="M258" s="2"/>
      <c r="N258" s="2"/>
      <c r="AJ258" s="2"/>
      <c r="AL258" s="4" t="s">
        <v>143</v>
      </c>
      <c r="AM258" s="4" t="s">
        <v>659</v>
      </c>
      <c r="AO258" s="8" t="s">
        <v>443</v>
      </c>
      <c r="AP258" s="12">
        <v>0.06</v>
      </c>
      <c r="AQ258" s="221" t="s">
        <v>197</v>
      </c>
      <c r="AR258" s="149" t="s">
        <v>658</v>
      </c>
      <c r="AS258" s="172" t="str">
        <f t="shared" si="59"/>
        <v>大阪府阪南市</v>
      </c>
      <c r="AT258" s="147">
        <v>10.42</v>
      </c>
      <c r="AU258" s="149">
        <v>10.33</v>
      </c>
      <c r="AV258" s="172">
        <v>10.27</v>
      </c>
    </row>
    <row r="259" spans="10:48">
      <c r="J259" s="2"/>
      <c r="K259" s="2"/>
      <c r="L259" s="2"/>
      <c r="M259" s="2"/>
      <c r="N259" s="2"/>
      <c r="AJ259" s="2"/>
      <c r="AL259" s="4" t="s">
        <v>143</v>
      </c>
      <c r="AM259" s="4" t="s">
        <v>661</v>
      </c>
      <c r="AO259" s="8" t="s">
        <v>443</v>
      </c>
      <c r="AP259" s="12">
        <v>0.06</v>
      </c>
      <c r="AQ259" s="221" t="s">
        <v>197</v>
      </c>
      <c r="AR259" s="149" t="s">
        <v>660</v>
      </c>
      <c r="AS259" s="172" t="str">
        <f t="shared" si="59"/>
        <v>大阪府島本町</v>
      </c>
      <c r="AT259" s="147">
        <v>10.42</v>
      </c>
      <c r="AU259" s="149">
        <v>10.33</v>
      </c>
      <c r="AV259" s="172">
        <v>10.27</v>
      </c>
    </row>
    <row r="260" spans="10:48">
      <c r="J260" s="2"/>
      <c r="K260" s="2"/>
      <c r="L260" s="2"/>
      <c r="M260" s="2"/>
      <c r="N260" s="2"/>
      <c r="AJ260" s="2"/>
      <c r="AL260" s="4" t="s">
        <v>146</v>
      </c>
      <c r="AM260" s="4" t="s">
        <v>444</v>
      </c>
      <c r="AO260" s="8" t="s">
        <v>443</v>
      </c>
      <c r="AP260" s="12">
        <v>0.06</v>
      </c>
      <c r="AQ260" s="221" t="s">
        <v>197</v>
      </c>
      <c r="AR260" s="149" t="s">
        <v>662</v>
      </c>
      <c r="AS260" s="172" t="str">
        <f t="shared" ref="AS260:AS323" si="60">AQ260&amp;AR260</f>
        <v>大阪府豊能町</v>
      </c>
      <c r="AT260" s="147">
        <v>10.42</v>
      </c>
      <c r="AU260" s="149">
        <v>10.33</v>
      </c>
      <c r="AV260" s="172">
        <v>10.27</v>
      </c>
    </row>
    <row r="261" spans="10:48">
      <c r="J261" s="2"/>
      <c r="K261" s="2"/>
      <c r="L261" s="2"/>
      <c r="M261" s="2"/>
      <c r="N261" s="2"/>
      <c r="AJ261" s="2"/>
      <c r="AL261" s="4" t="s">
        <v>146</v>
      </c>
      <c r="AM261" s="4" t="s">
        <v>664</v>
      </c>
      <c r="AO261" s="8" t="s">
        <v>443</v>
      </c>
      <c r="AP261" s="12">
        <v>0.06</v>
      </c>
      <c r="AQ261" s="221" t="s">
        <v>197</v>
      </c>
      <c r="AR261" s="149" t="s">
        <v>663</v>
      </c>
      <c r="AS261" s="172" t="str">
        <f t="shared" si="60"/>
        <v>大阪府能勢町</v>
      </c>
      <c r="AT261" s="147">
        <v>10.42</v>
      </c>
      <c r="AU261" s="149">
        <v>10.33</v>
      </c>
      <c r="AV261" s="172">
        <v>10.27</v>
      </c>
    </row>
    <row r="262" spans="10:48">
      <c r="J262" s="2"/>
      <c r="K262" s="2"/>
      <c r="L262" s="2"/>
      <c r="M262" s="2"/>
      <c r="N262" s="2"/>
      <c r="AJ262" s="2"/>
      <c r="AL262" s="4" t="s">
        <v>146</v>
      </c>
      <c r="AM262" s="4" t="s">
        <v>666</v>
      </c>
      <c r="AO262" s="8" t="s">
        <v>443</v>
      </c>
      <c r="AP262" s="12">
        <v>0.06</v>
      </c>
      <c r="AQ262" s="221" t="s">
        <v>197</v>
      </c>
      <c r="AR262" s="149" t="s">
        <v>665</v>
      </c>
      <c r="AS262" s="172" t="str">
        <f t="shared" si="60"/>
        <v>大阪府忠岡町</v>
      </c>
      <c r="AT262" s="147">
        <v>10.42</v>
      </c>
      <c r="AU262" s="149">
        <v>10.33</v>
      </c>
      <c r="AV262" s="172">
        <v>10.27</v>
      </c>
    </row>
    <row r="263" spans="10:48">
      <c r="J263" s="2"/>
      <c r="K263" s="2"/>
      <c r="L263" s="2"/>
      <c r="M263" s="2"/>
      <c r="N263" s="2"/>
      <c r="AJ263" s="2"/>
      <c r="AL263" s="4" t="s">
        <v>146</v>
      </c>
      <c r="AM263" s="4" t="s">
        <v>668</v>
      </c>
      <c r="AO263" s="8" t="s">
        <v>443</v>
      </c>
      <c r="AP263" s="12">
        <v>0.06</v>
      </c>
      <c r="AQ263" s="221" t="s">
        <v>197</v>
      </c>
      <c r="AR263" s="149" t="s">
        <v>667</v>
      </c>
      <c r="AS263" s="172" t="str">
        <f t="shared" si="60"/>
        <v>大阪府熊取町</v>
      </c>
      <c r="AT263" s="147">
        <v>10.42</v>
      </c>
      <c r="AU263" s="149">
        <v>10.33</v>
      </c>
      <c r="AV263" s="172">
        <v>10.27</v>
      </c>
    </row>
    <row r="264" spans="10:48">
      <c r="J264" s="2"/>
      <c r="K264" s="2"/>
      <c r="L264" s="2"/>
      <c r="M264" s="2"/>
      <c r="N264" s="2"/>
      <c r="AJ264" s="2"/>
      <c r="AL264" s="4" t="s">
        <v>146</v>
      </c>
      <c r="AM264" s="4" t="s">
        <v>670</v>
      </c>
      <c r="AO264" s="8" t="s">
        <v>443</v>
      </c>
      <c r="AP264" s="12">
        <v>0.06</v>
      </c>
      <c r="AQ264" s="221" t="s">
        <v>197</v>
      </c>
      <c r="AR264" s="149" t="s">
        <v>669</v>
      </c>
      <c r="AS264" s="172" t="str">
        <f t="shared" si="60"/>
        <v>大阪府田尻町</v>
      </c>
      <c r="AT264" s="147">
        <v>10.42</v>
      </c>
      <c r="AU264" s="149">
        <v>10.33</v>
      </c>
      <c r="AV264" s="172">
        <v>10.27</v>
      </c>
    </row>
    <row r="265" spans="10:48">
      <c r="J265" s="2"/>
      <c r="K265" s="2"/>
      <c r="L265" s="2"/>
      <c r="M265" s="2"/>
      <c r="N265" s="2"/>
      <c r="AJ265" s="2"/>
      <c r="AL265" s="4" t="s">
        <v>146</v>
      </c>
      <c r="AM265" s="4" t="s">
        <v>672</v>
      </c>
      <c r="AO265" s="8" t="s">
        <v>443</v>
      </c>
      <c r="AP265" s="12">
        <v>0.06</v>
      </c>
      <c r="AQ265" s="221" t="s">
        <v>197</v>
      </c>
      <c r="AR265" s="149" t="s">
        <v>671</v>
      </c>
      <c r="AS265" s="172" t="str">
        <f t="shared" si="60"/>
        <v>大阪府岬町</v>
      </c>
      <c r="AT265" s="147">
        <v>10.42</v>
      </c>
      <c r="AU265" s="149">
        <v>10.33</v>
      </c>
      <c r="AV265" s="172">
        <v>10.27</v>
      </c>
    </row>
    <row r="266" spans="10:48">
      <c r="J266" s="2"/>
      <c r="K266" s="2"/>
      <c r="L266" s="2"/>
      <c r="M266" s="2"/>
      <c r="N266" s="2"/>
      <c r="AJ266" s="2"/>
      <c r="AL266" s="4" t="s">
        <v>146</v>
      </c>
      <c r="AM266" s="4" t="s">
        <v>673</v>
      </c>
      <c r="AO266" s="8" t="s">
        <v>443</v>
      </c>
      <c r="AP266" s="12">
        <v>0.06</v>
      </c>
      <c r="AQ266" s="221" t="s">
        <v>197</v>
      </c>
      <c r="AR266" s="149" t="s">
        <v>1942</v>
      </c>
      <c r="AS266" s="172" t="str">
        <f t="shared" si="60"/>
        <v>大阪府太子町</v>
      </c>
      <c r="AT266" s="147">
        <v>10.42</v>
      </c>
      <c r="AU266" s="149">
        <v>10.33</v>
      </c>
      <c r="AV266" s="172">
        <v>10.27</v>
      </c>
    </row>
    <row r="267" spans="10:48">
      <c r="J267" s="2"/>
      <c r="K267" s="2"/>
      <c r="L267" s="2"/>
      <c r="M267" s="2"/>
      <c r="N267" s="2"/>
      <c r="AJ267" s="2"/>
      <c r="AL267" s="4" t="s">
        <v>146</v>
      </c>
      <c r="AM267" s="4" t="s">
        <v>675</v>
      </c>
      <c r="AO267" s="8" t="s">
        <v>443</v>
      </c>
      <c r="AP267" s="12">
        <v>0.06</v>
      </c>
      <c r="AQ267" s="221" t="s">
        <v>197</v>
      </c>
      <c r="AR267" s="149" t="s">
        <v>674</v>
      </c>
      <c r="AS267" s="172" t="str">
        <f t="shared" si="60"/>
        <v>大阪府河南町</v>
      </c>
      <c r="AT267" s="147">
        <v>10.42</v>
      </c>
      <c r="AU267" s="149">
        <v>10.33</v>
      </c>
      <c r="AV267" s="172">
        <v>10.27</v>
      </c>
    </row>
    <row r="268" spans="10:48">
      <c r="J268" s="2"/>
      <c r="K268" s="2"/>
      <c r="L268" s="2"/>
      <c r="M268" s="2"/>
      <c r="N268" s="2"/>
      <c r="AJ268" s="2"/>
      <c r="AL268" s="4" t="s">
        <v>146</v>
      </c>
      <c r="AM268" s="4" t="s">
        <v>677</v>
      </c>
      <c r="AO268" s="8" t="s">
        <v>443</v>
      </c>
      <c r="AP268" s="12">
        <v>0.06</v>
      </c>
      <c r="AQ268" s="221" t="s">
        <v>197</v>
      </c>
      <c r="AR268" s="149" t="s">
        <v>676</v>
      </c>
      <c r="AS268" s="172" t="str">
        <f t="shared" si="60"/>
        <v>大阪府千早赤阪村</v>
      </c>
      <c r="AT268" s="147">
        <v>10.42</v>
      </c>
      <c r="AU268" s="149">
        <v>10.33</v>
      </c>
      <c r="AV268" s="172">
        <v>10.27</v>
      </c>
    </row>
    <row r="269" spans="10:48">
      <c r="J269" s="2"/>
      <c r="K269" s="2"/>
      <c r="L269" s="2"/>
      <c r="M269" s="2"/>
      <c r="N269" s="2"/>
      <c r="AJ269" s="2"/>
      <c r="AL269" s="4" t="s">
        <v>146</v>
      </c>
      <c r="AM269" s="4" t="s">
        <v>679</v>
      </c>
      <c r="AO269" s="8" t="s">
        <v>443</v>
      </c>
      <c r="AP269" s="12">
        <v>0.06</v>
      </c>
      <c r="AQ269" s="221" t="s">
        <v>199</v>
      </c>
      <c r="AR269" s="149" t="s">
        <v>678</v>
      </c>
      <c r="AS269" s="172" t="str">
        <f t="shared" si="60"/>
        <v>兵庫県明石市</v>
      </c>
      <c r="AT269" s="147">
        <v>10.42</v>
      </c>
      <c r="AU269" s="149">
        <v>10.33</v>
      </c>
      <c r="AV269" s="172">
        <v>10.27</v>
      </c>
    </row>
    <row r="270" spans="10:48">
      <c r="J270" s="2"/>
      <c r="K270" s="2"/>
      <c r="L270" s="2"/>
      <c r="M270" s="2"/>
      <c r="N270" s="2"/>
      <c r="AJ270" s="2"/>
      <c r="AL270" s="4" t="s">
        <v>146</v>
      </c>
      <c r="AM270" s="4" t="s">
        <v>681</v>
      </c>
      <c r="AO270" s="8" t="s">
        <v>443</v>
      </c>
      <c r="AP270" s="12">
        <v>0.06</v>
      </c>
      <c r="AQ270" s="221" t="s">
        <v>199</v>
      </c>
      <c r="AR270" s="149" t="s">
        <v>680</v>
      </c>
      <c r="AS270" s="172" t="str">
        <f t="shared" si="60"/>
        <v>兵庫県猪名川町</v>
      </c>
      <c r="AT270" s="147">
        <v>10.42</v>
      </c>
      <c r="AU270" s="149">
        <v>10.33</v>
      </c>
      <c r="AV270" s="172">
        <v>10.27</v>
      </c>
    </row>
    <row r="271" spans="10:48">
      <c r="J271" s="2"/>
      <c r="K271" s="2"/>
      <c r="L271" s="2"/>
      <c r="M271" s="2"/>
      <c r="N271" s="2"/>
      <c r="AJ271" s="2"/>
      <c r="AL271" s="4" t="s">
        <v>146</v>
      </c>
      <c r="AM271" s="4" t="s">
        <v>683</v>
      </c>
      <c r="AO271" s="8" t="s">
        <v>443</v>
      </c>
      <c r="AP271" s="12">
        <v>0.06</v>
      </c>
      <c r="AQ271" s="221" t="s">
        <v>203</v>
      </c>
      <c r="AR271" s="149" t="s">
        <v>682</v>
      </c>
      <c r="AS271" s="172" t="str">
        <f t="shared" si="60"/>
        <v>奈良県奈良市</v>
      </c>
      <c r="AT271" s="147">
        <v>10.42</v>
      </c>
      <c r="AU271" s="149">
        <v>10.33</v>
      </c>
      <c r="AV271" s="172">
        <v>10.27</v>
      </c>
    </row>
    <row r="272" spans="10:48">
      <c r="J272" s="2"/>
      <c r="K272" s="2"/>
      <c r="L272" s="2"/>
      <c r="M272" s="2"/>
      <c r="N272" s="2"/>
      <c r="AJ272" s="2"/>
      <c r="AL272" s="4" t="s">
        <v>146</v>
      </c>
      <c r="AM272" s="4" t="s">
        <v>685</v>
      </c>
      <c r="AO272" s="8" t="s">
        <v>443</v>
      </c>
      <c r="AP272" s="12">
        <v>0.06</v>
      </c>
      <c r="AQ272" s="221" t="s">
        <v>203</v>
      </c>
      <c r="AR272" s="149" t="s">
        <v>684</v>
      </c>
      <c r="AS272" s="172" t="str">
        <f t="shared" si="60"/>
        <v>奈良県大和郡山市</v>
      </c>
      <c r="AT272" s="147">
        <v>10.42</v>
      </c>
      <c r="AU272" s="149">
        <v>10.33</v>
      </c>
      <c r="AV272" s="172">
        <v>10.27</v>
      </c>
    </row>
    <row r="273" spans="10:48">
      <c r="J273" s="2"/>
      <c r="K273" s="2"/>
      <c r="L273" s="2"/>
      <c r="M273" s="2"/>
      <c r="N273" s="2"/>
      <c r="AJ273" s="2"/>
      <c r="AL273" s="4" t="s">
        <v>146</v>
      </c>
      <c r="AM273" s="4" t="s">
        <v>1943</v>
      </c>
      <c r="AO273" s="8" t="s">
        <v>443</v>
      </c>
      <c r="AP273" s="12">
        <v>0.06</v>
      </c>
      <c r="AQ273" s="221" t="s">
        <v>203</v>
      </c>
      <c r="AR273" s="149" t="s">
        <v>686</v>
      </c>
      <c r="AS273" s="172" t="str">
        <f t="shared" si="60"/>
        <v>奈良県生駒市</v>
      </c>
      <c r="AT273" s="147">
        <v>10.42</v>
      </c>
      <c r="AU273" s="149">
        <v>10.33</v>
      </c>
      <c r="AV273" s="172">
        <v>10.27</v>
      </c>
    </row>
    <row r="274" spans="10:48">
      <c r="J274" s="2"/>
      <c r="K274" s="2"/>
      <c r="L274" s="2"/>
      <c r="M274" s="2"/>
      <c r="N274" s="2"/>
      <c r="AJ274" s="2"/>
      <c r="AL274" s="4" t="s">
        <v>146</v>
      </c>
      <c r="AM274" s="4" t="s">
        <v>688</v>
      </c>
      <c r="AO274" s="8" t="s">
        <v>443</v>
      </c>
      <c r="AP274" s="12">
        <v>0.06</v>
      </c>
      <c r="AQ274" s="221" t="s">
        <v>205</v>
      </c>
      <c r="AR274" s="149" t="s">
        <v>687</v>
      </c>
      <c r="AS274" s="172" t="str">
        <f t="shared" si="60"/>
        <v>和歌山県和歌山市</v>
      </c>
      <c r="AT274" s="147">
        <v>10.42</v>
      </c>
      <c r="AU274" s="149">
        <v>10.33</v>
      </c>
      <c r="AV274" s="172">
        <v>10.27</v>
      </c>
    </row>
    <row r="275" spans="10:48">
      <c r="J275" s="2"/>
      <c r="K275" s="2"/>
      <c r="L275" s="2"/>
      <c r="M275" s="2"/>
      <c r="N275" s="2"/>
      <c r="AJ275" s="2"/>
      <c r="AL275" s="4" t="s">
        <v>146</v>
      </c>
      <c r="AM275" s="4" t="s">
        <v>690</v>
      </c>
      <c r="AO275" s="8" t="s">
        <v>443</v>
      </c>
      <c r="AP275" s="12">
        <v>0.06</v>
      </c>
      <c r="AQ275" s="221" t="s">
        <v>205</v>
      </c>
      <c r="AR275" s="149" t="s">
        <v>689</v>
      </c>
      <c r="AS275" s="172" t="str">
        <f t="shared" si="60"/>
        <v>和歌山県橋本市</v>
      </c>
      <c r="AT275" s="147">
        <v>10.42</v>
      </c>
      <c r="AU275" s="149">
        <v>10.33</v>
      </c>
      <c r="AV275" s="172">
        <v>10.27</v>
      </c>
    </row>
    <row r="276" spans="10:48">
      <c r="J276" s="2"/>
      <c r="K276" s="2"/>
      <c r="L276" s="2"/>
      <c r="M276" s="2"/>
      <c r="N276" s="2"/>
      <c r="AJ276" s="2"/>
      <c r="AL276" s="4" t="s">
        <v>146</v>
      </c>
      <c r="AM276" s="4" t="s">
        <v>692</v>
      </c>
      <c r="AO276" s="8" t="s">
        <v>443</v>
      </c>
      <c r="AP276" s="12">
        <v>0.06</v>
      </c>
      <c r="AQ276" s="221" t="s">
        <v>236</v>
      </c>
      <c r="AR276" s="149" t="s">
        <v>691</v>
      </c>
      <c r="AS276" s="172" t="str">
        <f t="shared" si="60"/>
        <v>福岡県大野城市</v>
      </c>
      <c r="AT276" s="147">
        <v>10.42</v>
      </c>
      <c r="AU276" s="149">
        <v>10.33</v>
      </c>
      <c r="AV276" s="172">
        <v>10.27</v>
      </c>
    </row>
    <row r="277" spans="10:48">
      <c r="J277" s="2"/>
      <c r="K277" s="2"/>
      <c r="L277" s="2"/>
      <c r="M277" s="2"/>
      <c r="N277" s="2"/>
      <c r="AJ277" s="2"/>
      <c r="AL277" s="4" t="s">
        <v>146</v>
      </c>
      <c r="AM277" s="4" t="s">
        <v>694</v>
      </c>
      <c r="AO277" s="8" t="s">
        <v>443</v>
      </c>
      <c r="AP277" s="12">
        <v>0.06</v>
      </c>
      <c r="AQ277" s="221" t="s">
        <v>236</v>
      </c>
      <c r="AR277" s="149" t="s">
        <v>693</v>
      </c>
      <c r="AS277" s="172" t="str">
        <f t="shared" si="60"/>
        <v>福岡県太宰府市</v>
      </c>
      <c r="AT277" s="147">
        <v>10.42</v>
      </c>
      <c r="AU277" s="149">
        <v>10.33</v>
      </c>
      <c r="AV277" s="172">
        <v>10.27</v>
      </c>
    </row>
    <row r="278" spans="10:48">
      <c r="J278" s="2"/>
      <c r="K278" s="2"/>
      <c r="L278" s="2"/>
      <c r="M278" s="2"/>
      <c r="N278" s="2"/>
      <c r="AJ278" s="2"/>
      <c r="AL278" s="4" t="s">
        <v>146</v>
      </c>
      <c r="AM278" s="4" t="s">
        <v>696</v>
      </c>
      <c r="AO278" s="8" t="s">
        <v>443</v>
      </c>
      <c r="AP278" s="12">
        <v>0.06</v>
      </c>
      <c r="AQ278" s="221" t="s">
        <v>236</v>
      </c>
      <c r="AR278" s="149" t="s">
        <v>695</v>
      </c>
      <c r="AS278" s="172" t="str">
        <f t="shared" si="60"/>
        <v>福岡県福津市</v>
      </c>
      <c r="AT278" s="147">
        <v>10.42</v>
      </c>
      <c r="AU278" s="149">
        <v>10.33</v>
      </c>
      <c r="AV278" s="172">
        <v>10.27</v>
      </c>
    </row>
    <row r="279" spans="10:48">
      <c r="J279" s="2"/>
      <c r="K279" s="2"/>
      <c r="L279" s="2"/>
      <c r="M279" s="2"/>
      <c r="N279" s="2"/>
      <c r="AJ279" s="2"/>
      <c r="AL279" s="4" t="s">
        <v>146</v>
      </c>
      <c r="AM279" s="4" t="s">
        <v>698</v>
      </c>
      <c r="AO279" s="8" t="s">
        <v>443</v>
      </c>
      <c r="AP279" s="12">
        <v>0.06</v>
      </c>
      <c r="AQ279" s="221" t="s">
        <v>236</v>
      </c>
      <c r="AR279" s="149" t="s">
        <v>697</v>
      </c>
      <c r="AS279" s="172" t="str">
        <f t="shared" si="60"/>
        <v>福岡県糸島市</v>
      </c>
      <c r="AT279" s="147">
        <v>10.42</v>
      </c>
      <c r="AU279" s="149">
        <v>10.33</v>
      </c>
      <c r="AV279" s="172">
        <v>10.27</v>
      </c>
    </row>
    <row r="280" spans="10:48">
      <c r="J280" s="2"/>
      <c r="K280" s="2"/>
      <c r="L280" s="2"/>
      <c r="M280" s="2"/>
      <c r="N280" s="2"/>
      <c r="AJ280" s="2"/>
      <c r="AL280" s="4" t="s">
        <v>146</v>
      </c>
      <c r="AM280" s="4" t="s">
        <v>699</v>
      </c>
      <c r="AO280" s="8" t="s">
        <v>443</v>
      </c>
      <c r="AP280" s="12">
        <v>0.06</v>
      </c>
      <c r="AQ280" s="221" t="s">
        <v>236</v>
      </c>
      <c r="AR280" s="149" t="s">
        <v>2353</v>
      </c>
      <c r="AS280" s="172" t="str">
        <f t="shared" si="60"/>
        <v>福岡県那珂川市</v>
      </c>
      <c r="AT280" s="147">
        <v>10.42</v>
      </c>
      <c r="AU280" s="149">
        <v>10.33</v>
      </c>
      <c r="AV280" s="172">
        <v>10.27</v>
      </c>
    </row>
    <row r="281" spans="10:48" ht="13.8" thickBot="1">
      <c r="J281" s="2"/>
      <c r="K281" s="2"/>
      <c r="L281" s="2"/>
      <c r="M281" s="2"/>
      <c r="N281" s="2"/>
      <c r="AJ281" s="2"/>
      <c r="AL281" s="4" t="s">
        <v>146</v>
      </c>
      <c r="AM281" s="4" t="s">
        <v>701</v>
      </c>
      <c r="AO281" s="13" t="s">
        <v>443</v>
      </c>
      <c r="AP281" s="14">
        <v>0.06</v>
      </c>
      <c r="AQ281" s="224" t="s">
        <v>236</v>
      </c>
      <c r="AR281" s="168" t="s">
        <v>700</v>
      </c>
      <c r="AS281" s="181" t="str">
        <f t="shared" si="60"/>
        <v>福岡県粕屋町</v>
      </c>
      <c r="AT281" s="169">
        <v>10.42</v>
      </c>
      <c r="AU281" s="168">
        <v>10.33</v>
      </c>
      <c r="AV281" s="219">
        <v>10.27</v>
      </c>
    </row>
    <row r="282" spans="10:48">
      <c r="J282" s="2"/>
      <c r="K282" s="2"/>
      <c r="L282" s="2"/>
      <c r="M282" s="2"/>
      <c r="N282" s="2"/>
      <c r="AJ282" s="2"/>
      <c r="AL282" s="4" t="s">
        <v>146</v>
      </c>
      <c r="AM282" s="4" t="s">
        <v>703</v>
      </c>
      <c r="AO282" s="10" t="s">
        <v>702</v>
      </c>
      <c r="AP282" s="70">
        <v>0.03</v>
      </c>
      <c r="AQ282" s="220" t="s">
        <v>132</v>
      </c>
      <c r="AR282" s="171" t="s">
        <v>133</v>
      </c>
      <c r="AS282" s="175" t="str">
        <f t="shared" si="60"/>
        <v>北海道札幌市</v>
      </c>
      <c r="AT282" s="182">
        <v>10.210000000000001</v>
      </c>
      <c r="AU282" s="171">
        <v>10.17</v>
      </c>
      <c r="AV282" s="174">
        <v>10.14</v>
      </c>
    </row>
    <row r="283" spans="10:48">
      <c r="J283" s="2"/>
      <c r="K283" s="2"/>
      <c r="L283" s="2"/>
      <c r="M283" s="2"/>
      <c r="N283" s="2"/>
      <c r="AJ283" s="2"/>
      <c r="AL283" s="4" t="s">
        <v>146</v>
      </c>
      <c r="AM283" s="4" t="s">
        <v>705</v>
      </c>
      <c r="AO283" s="8" t="s">
        <v>702</v>
      </c>
      <c r="AP283" s="12">
        <v>0.03</v>
      </c>
      <c r="AQ283" s="155" t="s">
        <v>158</v>
      </c>
      <c r="AR283" s="149" t="s">
        <v>704</v>
      </c>
      <c r="AS283" s="161" t="str">
        <f t="shared" si="60"/>
        <v>茨城県結城市</v>
      </c>
      <c r="AT283" s="147">
        <v>10.210000000000001</v>
      </c>
      <c r="AU283" s="149">
        <v>10.17</v>
      </c>
      <c r="AV283" s="172">
        <v>10.14</v>
      </c>
    </row>
    <row r="284" spans="10:48">
      <c r="J284" s="2"/>
      <c r="K284" s="2"/>
      <c r="L284" s="2"/>
      <c r="M284" s="2"/>
      <c r="N284" s="2"/>
      <c r="AJ284" s="2"/>
      <c r="AL284" s="4" t="s">
        <v>146</v>
      </c>
      <c r="AM284" s="4" t="s">
        <v>707</v>
      </c>
      <c r="AO284" s="8" t="s">
        <v>702</v>
      </c>
      <c r="AP284" s="12">
        <v>0.03</v>
      </c>
      <c r="AQ284" s="155" t="s">
        <v>158</v>
      </c>
      <c r="AR284" s="149" t="s">
        <v>706</v>
      </c>
      <c r="AS284" s="161" t="str">
        <f t="shared" si="60"/>
        <v>茨城県下妻市</v>
      </c>
      <c r="AT284" s="147">
        <v>10.210000000000001</v>
      </c>
      <c r="AU284" s="149">
        <v>10.17</v>
      </c>
      <c r="AV284" s="172">
        <v>10.14</v>
      </c>
    </row>
    <row r="285" spans="10:48">
      <c r="J285" s="2"/>
      <c r="K285" s="2"/>
      <c r="L285" s="2"/>
      <c r="M285" s="2"/>
      <c r="N285" s="2"/>
      <c r="AJ285" s="2"/>
      <c r="AL285" s="4" t="s">
        <v>146</v>
      </c>
      <c r="AM285" s="4" t="s">
        <v>709</v>
      </c>
      <c r="AO285" s="8" t="s">
        <v>702</v>
      </c>
      <c r="AP285" s="12">
        <v>0.03</v>
      </c>
      <c r="AQ285" s="155" t="s">
        <v>158</v>
      </c>
      <c r="AR285" s="149" t="s">
        <v>708</v>
      </c>
      <c r="AS285" s="161" t="str">
        <f t="shared" si="60"/>
        <v>茨城県常総市</v>
      </c>
      <c r="AT285" s="147">
        <v>10.210000000000001</v>
      </c>
      <c r="AU285" s="149">
        <v>10.17</v>
      </c>
      <c r="AV285" s="172">
        <v>10.14</v>
      </c>
    </row>
    <row r="286" spans="10:48">
      <c r="J286" s="2"/>
      <c r="K286" s="2"/>
      <c r="L286" s="2"/>
      <c r="M286" s="2"/>
      <c r="N286" s="2"/>
      <c r="AJ286" s="2"/>
      <c r="AL286" s="4" t="s">
        <v>146</v>
      </c>
      <c r="AM286" s="4" t="s">
        <v>711</v>
      </c>
      <c r="AO286" s="8" t="s">
        <v>702</v>
      </c>
      <c r="AP286" s="12">
        <v>0.03</v>
      </c>
      <c r="AQ286" s="155" t="s">
        <v>158</v>
      </c>
      <c r="AR286" s="149" t="s">
        <v>710</v>
      </c>
      <c r="AS286" s="161" t="str">
        <f t="shared" si="60"/>
        <v>茨城県笠間市</v>
      </c>
      <c r="AT286" s="147">
        <v>10.210000000000001</v>
      </c>
      <c r="AU286" s="149">
        <v>10.17</v>
      </c>
      <c r="AV286" s="172">
        <v>10.14</v>
      </c>
    </row>
    <row r="287" spans="10:48">
      <c r="J287" s="2"/>
      <c r="K287" s="2"/>
      <c r="L287" s="2"/>
      <c r="M287" s="2"/>
      <c r="N287" s="2"/>
      <c r="AJ287" s="2"/>
      <c r="AL287" s="4" t="s">
        <v>146</v>
      </c>
      <c r="AM287" s="4" t="s">
        <v>713</v>
      </c>
      <c r="AO287" s="8" t="s">
        <v>702</v>
      </c>
      <c r="AP287" s="12">
        <v>0.03</v>
      </c>
      <c r="AQ287" s="155" t="s">
        <v>158</v>
      </c>
      <c r="AR287" s="149" t="s">
        <v>712</v>
      </c>
      <c r="AS287" s="161" t="str">
        <f t="shared" si="60"/>
        <v>茨城県ひたちなか市</v>
      </c>
      <c r="AT287" s="147">
        <v>10.210000000000001</v>
      </c>
      <c r="AU287" s="149">
        <v>10.17</v>
      </c>
      <c r="AV287" s="172">
        <v>10.14</v>
      </c>
    </row>
    <row r="288" spans="10:48">
      <c r="J288" s="2"/>
      <c r="K288" s="2"/>
      <c r="L288" s="2"/>
      <c r="M288" s="2"/>
      <c r="N288" s="2"/>
      <c r="AJ288" s="2"/>
      <c r="AL288" s="4" t="s">
        <v>146</v>
      </c>
      <c r="AM288" s="4" t="s">
        <v>715</v>
      </c>
      <c r="AO288" s="8" t="s">
        <v>702</v>
      </c>
      <c r="AP288" s="12">
        <v>0.03</v>
      </c>
      <c r="AQ288" s="155" t="s">
        <v>158</v>
      </c>
      <c r="AR288" s="149" t="s">
        <v>714</v>
      </c>
      <c r="AS288" s="161" t="str">
        <f t="shared" si="60"/>
        <v>茨城県那珂市</v>
      </c>
      <c r="AT288" s="147">
        <v>10.210000000000001</v>
      </c>
      <c r="AU288" s="149">
        <v>10.17</v>
      </c>
      <c r="AV288" s="172">
        <v>10.14</v>
      </c>
    </row>
    <row r="289" spans="10:48">
      <c r="J289" s="2"/>
      <c r="K289" s="2"/>
      <c r="L289" s="2"/>
      <c r="M289" s="2"/>
      <c r="N289" s="2"/>
      <c r="AJ289" s="2"/>
      <c r="AL289" s="4" t="s">
        <v>146</v>
      </c>
      <c r="AM289" s="4" t="s">
        <v>717</v>
      </c>
      <c r="AO289" s="8" t="s">
        <v>702</v>
      </c>
      <c r="AP289" s="12">
        <v>0.03</v>
      </c>
      <c r="AQ289" s="155" t="s">
        <v>158</v>
      </c>
      <c r="AR289" s="149" t="s">
        <v>716</v>
      </c>
      <c r="AS289" s="161" t="str">
        <f t="shared" si="60"/>
        <v>茨城県筑西市</v>
      </c>
      <c r="AT289" s="147">
        <v>10.210000000000001</v>
      </c>
      <c r="AU289" s="149">
        <v>10.17</v>
      </c>
      <c r="AV289" s="172">
        <v>10.14</v>
      </c>
    </row>
    <row r="290" spans="10:48">
      <c r="J290" s="2"/>
      <c r="K290" s="2"/>
      <c r="L290" s="2"/>
      <c r="M290" s="2"/>
      <c r="N290" s="2"/>
      <c r="AJ290" s="2"/>
      <c r="AL290" s="4" t="s">
        <v>146</v>
      </c>
      <c r="AM290" s="4" t="s">
        <v>719</v>
      </c>
      <c r="AO290" s="8" t="s">
        <v>702</v>
      </c>
      <c r="AP290" s="12">
        <v>0.03</v>
      </c>
      <c r="AQ290" s="155" t="s">
        <v>158</v>
      </c>
      <c r="AR290" s="149" t="s">
        <v>718</v>
      </c>
      <c r="AS290" s="161" t="str">
        <f t="shared" si="60"/>
        <v>茨城県坂東市</v>
      </c>
      <c r="AT290" s="147">
        <v>10.210000000000001</v>
      </c>
      <c r="AU290" s="149">
        <v>10.17</v>
      </c>
      <c r="AV290" s="172">
        <v>10.14</v>
      </c>
    </row>
    <row r="291" spans="10:48">
      <c r="J291" s="2"/>
      <c r="K291" s="2"/>
      <c r="L291" s="2"/>
      <c r="M291" s="2"/>
      <c r="N291" s="2"/>
      <c r="AJ291" s="2"/>
      <c r="AL291" s="4" t="s">
        <v>146</v>
      </c>
      <c r="AM291" s="4" t="s">
        <v>721</v>
      </c>
      <c r="AO291" s="8" t="s">
        <v>702</v>
      </c>
      <c r="AP291" s="12">
        <v>0.03</v>
      </c>
      <c r="AQ291" s="155" t="s">
        <v>158</v>
      </c>
      <c r="AR291" s="149" t="s">
        <v>720</v>
      </c>
      <c r="AS291" s="161" t="str">
        <f t="shared" si="60"/>
        <v>茨城県稲敷市</v>
      </c>
      <c r="AT291" s="147">
        <v>10.210000000000001</v>
      </c>
      <c r="AU291" s="149">
        <v>10.17</v>
      </c>
      <c r="AV291" s="172">
        <v>10.14</v>
      </c>
    </row>
    <row r="292" spans="10:48">
      <c r="J292" s="2"/>
      <c r="K292" s="2"/>
      <c r="L292" s="2"/>
      <c r="M292" s="2"/>
      <c r="N292" s="2"/>
      <c r="AJ292" s="2"/>
      <c r="AL292" s="4" t="s">
        <v>146</v>
      </c>
      <c r="AM292" s="4" t="s">
        <v>723</v>
      </c>
      <c r="AO292" s="8" t="s">
        <v>702</v>
      </c>
      <c r="AP292" s="12">
        <v>0.03</v>
      </c>
      <c r="AQ292" s="155" t="s">
        <v>158</v>
      </c>
      <c r="AR292" s="149" t="s">
        <v>722</v>
      </c>
      <c r="AS292" s="161" t="str">
        <f t="shared" si="60"/>
        <v>茨城県つくばみらい市</v>
      </c>
      <c r="AT292" s="147">
        <v>10.210000000000001</v>
      </c>
      <c r="AU292" s="149">
        <v>10.17</v>
      </c>
      <c r="AV292" s="172">
        <v>10.14</v>
      </c>
    </row>
    <row r="293" spans="10:48">
      <c r="J293" s="2"/>
      <c r="K293" s="2"/>
      <c r="L293" s="2"/>
      <c r="M293" s="2"/>
      <c r="N293" s="2"/>
      <c r="AJ293" s="2"/>
      <c r="AL293" s="4" t="s">
        <v>146</v>
      </c>
      <c r="AM293" s="4" t="s">
        <v>725</v>
      </c>
      <c r="AO293" s="8" t="s">
        <v>702</v>
      </c>
      <c r="AP293" s="12">
        <v>0.03</v>
      </c>
      <c r="AQ293" s="155" t="s">
        <v>158</v>
      </c>
      <c r="AR293" s="149" t="s">
        <v>724</v>
      </c>
      <c r="AS293" s="161" t="str">
        <f t="shared" si="60"/>
        <v>茨城県大洗町</v>
      </c>
      <c r="AT293" s="147">
        <v>10.210000000000001</v>
      </c>
      <c r="AU293" s="149">
        <v>10.17</v>
      </c>
      <c r="AV293" s="172">
        <v>10.14</v>
      </c>
    </row>
    <row r="294" spans="10:48">
      <c r="J294" s="2"/>
      <c r="K294" s="2"/>
      <c r="L294" s="2"/>
      <c r="M294" s="2"/>
      <c r="N294" s="2"/>
      <c r="AJ294" s="2"/>
      <c r="AL294" s="4" t="s">
        <v>146</v>
      </c>
      <c r="AM294" s="4" t="s">
        <v>727</v>
      </c>
      <c r="AO294" s="8" t="s">
        <v>702</v>
      </c>
      <c r="AP294" s="12">
        <v>0.03</v>
      </c>
      <c r="AQ294" s="155" t="s">
        <v>158</v>
      </c>
      <c r="AR294" s="149" t="s">
        <v>726</v>
      </c>
      <c r="AS294" s="161" t="str">
        <f t="shared" si="60"/>
        <v>茨城県阿見町</v>
      </c>
      <c r="AT294" s="147">
        <v>10.210000000000001</v>
      </c>
      <c r="AU294" s="149">
        <v>10.17</v>
      </c>
      <c r="AV294" s="172">
        <v>10.14</v>
      </c>
    </row>
    <row r="295" spans="10:48">
      <c r="J295" s="2"/>
      <c r="K295" s="2"/>
      <c r="L295" s="2"/>
      <c r="M295" s="2"/>
      <c r="N295" s="2"/>
      <c r="AJ295" s="2"/>
      <c r="AL295" s="4" t="s">
        <v>149</v>
      </c>
      <c r="AM295" s="4" t="s">
        <v>729</v>
      </c>
      <c r="AO295" s="8" t="s">
        <v>702</v>
      </c>
      <c r="AP295" s="12">
        <v>0.03</v>
      </c>
      <c r="AQ295" s="155" t="s">
        <v>158</v>
      </c>
      <c r="AR295" s="149" t="s">
        <v>728</v>
      </c>
      <c r="AS295" s="161" t="str">
        <f t="shared" si="60"/>
        <v>茨城県河内町</v>
      </c>
      <c r="AT295" s="147">
        <v>10.210000000000001</v>
      </c>
      <c r="AU295" s="149">
        <v>10.17</v>
      </c>
      <c r="AV295" s="172">
        <v>10.14</v>
      </c>
    </row>
    <row r="296" spans="10:48">
      <c r="J296" s="2"/>
      <c r="K296" s="2"/>
      <c r="L296" s="2"/>
      <c r="M296" s="2"/>
      <c r="N296" s="2"/>
      <c r="AJ296" s="2"/>
      <c r="AL296" s="4" t="s">
        <v>149</v>
      </c>
      <c r="AM296" s="4" t="s">
        <v>731</v>
      </c>
      <c r="AO296" s="8" t="s">
        <v>702</v>
      </c>
      <c r="AP296" s="12">
        <v>0.03</v>
      </c>
      <c r="AQ296" s="155" t="s">
        <v>158</v>
      </c>
      <c r="AR296" s="149" t="s">
        <v>730</v>
      </c>
      <c r="AS296" s="161" t="str">
        <f t="shared" si="60"/>
        <v>茨城県八千代町</v>
      </c>
      <c r="AT296" s="147">
        <v>10.210000000000001</v>
      </c>
      <c r="AU296" s="149">
        <v>10.17</v>
      </c>
      <c r="AV296" s="172">
        <v>10.14</v>
      </c>
    </row>
    <row r="297" spans="10:48">
      <c r="J297" s="2"/>
      <c r="K297" s="2"/>
      <c r="L297" s="2"/>
      <c r="M297" s="2"/>
      <c r="N297" s="2"/>
      <c r="AJ297" s="2"/>
      <c r="AL297" s="4" t="s">
        <v>149</v>
      </c>
      <c r="AM297" s="4" t="s">
        <v>733</v>
      </c>
      <c r="AO297" s="8" t="s">
        <v>702</v>
      </c>
      <c r="AP297" s="12">
        <v>0.03</v>
      </c>
      <c r="AQ297" s="155" t="s">
        <v>158</v>
      </c>
      <c r="AR297" s="149" t="s">
        <v>732</v>
      </c>
      <c r="AS297" s="161" t="str">
        <f t="shared" si="60"/>
        <v>茨城県五霞町</v>
      </c>
      <c r="AT297" s="147">
        <v>10.210000000000001</v>
      </c>
      <c r="AU297" s="149">
        <v>10.17</v>
      </c>
      <c r="AV297" s="172">
        <v>10.14</v>
      </c>
    </row>
    <row r="298" spans="10:48">
      <c r="J298" s="2"/>
      <c r="K298" s="2"/>
      <c r="L298" s="2"/>
      <c r="M298" s="2"/>
      <c r="N298" s="2"/>
      <c r="AJ298" s="2"/>
      <c r="AL298" s="4" t="s">
        <v>149</v>
      </c>
      <c r="AM298" s="4" t="s">
        <v>735</v>
      </c>
      <c r="AO298" s="8" t="s">
        <v>702</v>
      </c>
      <c r="AP298" s="12">
        <v>0.03</v>
      </c>
      <c r="AQ298" s="155" t="s">
        <v>158</v>
      </c>
      <c r="AR298" s="149" t="s">
        <v>734</v>
      </c>
      <c r="AS298" s="161" t="str">
        <f t="shared" si="60"/>
        <v>茨城県境町</v>
      </c>
      <c r="AT298" s="147">
        <v>10.210000000000001</v>
      </c>
      <c r="AU298" s="149">
        <v>10.17</v>
      </c>
      <c r="AV298" s="172">
        <v>10.14</v>
      </c>
    </row>
    <row r="299" spans="10:48">
      <c r="J299" s="2"/>
      <c r="K299" s="2"/>
      <c r="L299" s="2"/>
      <c r="M299" s="2"/>
      <c r="N299" s="2"/>
      <c r="AJ299" s="2"/>
      <c r="AL299" s="4" t="s">
        <v>149</v>
      </c>
      <c r="AM299" s="4" t="s">
        <v>737</v>
      </c>
      <c r="AO299" s="8" t="s">
        <v>702</v>
      </c>
      <c r="AP299" s="12">
        <v>0.03</v>
      </c>
      <c r="AQ299" s="155" t="s">
        <v>160</v>
      </c>
      <c r="AR299" s="149" t="s">
        <v>736</v>
      </c>
      <c r="AS299" s="161" t="str">
        <f t="shared" si="60"/>
        <v>栃木県栃木市</v>
      </c>
      <c r="AT299" s="147">
        <v>10.210000000000001</v>
      </c>
      <c r="AU299" s="149">
        <v>10.17</v>
      </c>
      <c r="AV299" s="172">
        <v>10.14</v>
      </c>
    </row>
    <row r="300" spans="10:48">
      <c r="J300" s="2"/>
      <c r="K300" s="2"/>
      <c r="L300" s="2"/>
      <c r="M300" s="2"/>
      <c r="N300" s="2"/>
      <c r="AJ300" s="2"/>
      <c r="AL300" s="4" t="s">
        <v>149</v>
      </c>
      <c r="AM300" s="4" t="s">
        <v>739</v>
      </c>
      <c r="AO300" s="8" t="s">
        <v>702</v>
      </c>
      <c r="AP300" s="12">
        <v>0.03</v>
      </c>
      <c r="AQ300" s="155" t="s">
        <v>160</v>
      </c>
      <c r="AR300" s="149" t="s">
        <v>738</v>
      </c>
      <c r="AS300" s="161" t="str">
        <f t="shared" si="60"/>
        <v>栃木県鹿沼市</v>
      </c>
      <c r="AT300" s="147">
        <v>10.210000000000001</v>
      </c>
      <c r="AU300" s="149">
        <v>10.17</v>
      </c>
      <c r="AV300" s="172">
        <v>10.14</v>
      </c>
    </row>
    <row r="301" spans="10:48">
      <c r="J301" s="2"/>
      <c r="K301" s="2"/>
      <c r="L301" s="2"/>
      <c r="M301" s="2"/>
      <c r="N301" s="2"/>
      <c r="AJ301" s="2"/>
      <c r="AL301" s="4" t="s">
        <v>149</v>
      </c>
      <c r="AM301" s="4" t="s">
        <v>741</v>
      </c>
      <c r="AO301" s="8" t="s">
        <v>702</v>
      </c>
      <c r="AP301" s="12">
        <v>0.03</v>
      </c>
      <c r="AQ301" s="155" t="s">
        <v>160</v>
      </c>
      <c r="AR301" s="149" t="s">
        <v>740</v>
      </c>
      <c r="AS301" s="161" t="str">
        <f t="shared" si="60"/>
        <v>栃木県日光市</v>
      </c>
      <c r="AT301" s="147">
        <v>10.210000000000001</v>
      </c>
      <c r="AU301" s="149">
        <v>10.17</v>
      </c>
      <c r="AV301" s="172">
        <v>10.14</v>
      </c>
    </row>
    <row r="302" spans="10:48">
      <c r="J302" s="2"/>
      <c r="K302" s="2"/>
      <c r="L302" s="2"/>
      <c r="M302" s="2"/>
      <c r="N302" s="2"/>
      <c r="AJ302" s="2"/>
      <c r="AL302" s="4" t="s">
        <v>149</v>
      </c>
      <c r="AM302" s="4" t="s">
        <v>743</v>
      </c>
      <c r="AO302" s="8" t="s">
        <v>702</v>
      </c>
      <c r="AP302" s="12">
        <v>0.03</v>
      </c>
      <c r="AQ302" s="155" t="s">
        <v>160</v>
      </c>
      <c r="AR302" s="149" t="s">
        <v>742</v>
      </c>
      <c r="AS302" s="161" t="str">
        <f t="shared" si="60"/>
        <v>栃木県小山市</v>
      </c>
      <c r="AT302" s="147">
        <v>10.210000000000001</v>
      </c>
      <c r="AU302" s="149">
        <v>10.17</v>
      </c>
      <c r="AV302" s="172">
        <v>10.14</v>
      </c>
    </row>
    <row r="303" spans="10:48">
      <c r="J303" s="2"/>
      <c r="K303" s="2"/>
      <c r="L303" s="2"/>
      <c r="M303" s="2"/>
      <c r="N303" s="2"/>
      <c r="AJ303" s="2"/>
      <c r="AL303" s="4" t="s">
        <v>149</v>
      </c>
      <c r="AM303" s="4" t="s">
        <v>745</v>
      </c>
      <c r="AO303" s="8" t="s">
        <v>702</v>
      </c>
      <c r="AP303" s="12">
        <v>0.03</v>
      </c>
      <c r="AQ303" s="155" t="s">
        <v>160</v>
      </c>
      <c r="AR303" s="149" t="s">
        <v>744</v>
      </c>
      <c r="AS303" s="161" t="str">
        <f t="shared" si="60"/>
        <v>栃木県真岡市</v>
      </c>
      <c r="AT303" s="147">
        <v>10.210000000000001</v>
      </c>
      <c r="AU303" s="149">
        <v>10.17</v>
      </c>
      <c r="AV303" s="172">
        <v>10.14</v>
      </c>
    </row>
    <row r="304" spans="10:48">
      <c r="J304" s="2"/>
      <c r="K304" s="2"/>
      <c r="L304" s="2"/>
      <c r="M304" s="2"/>
      <c r="N304" s="2"/>
      <c r="AJ304" s="2"/>
      <c r="AL304" s="4" t="s">
        <v>149</v>
      </c>
      <c r="AM304" s="4" t="s">
        <v>747</v>
      </c>
      <c r="AO304" s="8" t="s">
        <v>702</v>
      </c>
      <c r="AP304" s="12">
        <v>0.03</v>
      </c>
      <c r="AQ304" s="155" t="s">
        <v>160</v>
      </c>
      <c r="AR304" s="149" t="s">
        <v>746</v>
      </c>
      <c r="AS304" s="161" t="str">
        <f t="shared" si="60"/>
        <v>栃木県大田原市</v>
      </c>
      <c r="AT304" s="147">
        <v>10.210000000000001</v>
      </c>
      <c r="AU304" s="149">
        <v>10.17</v>
      </c>
      <c r="AV304" s="172">
        <v>10.14</v>
      </c>
    </row>
    <row r="305" spans="10:48">
      <c r="J305" s="2"/>
      <c r="K305" s="2"/>
      <c r="L305" s="2"/>
      <c r="M305" s="2"/>
      <c r="N305" s="2"/>
      <c r="AJ305" s="2"/>
      <c r="AL305" s="4" t="s">
        <v>149</v>
      </c>
      <c r="AM305" s="4" t="s">
        <v>749</v>
      </c>
      <c r="AO305" s="8" t="s">
        <v>702</v>
      </c>
      <c r="AP305" s="12">
        <v>0.03</v>
      </c>
      <c r="AQ305" s="155" t="s">
        <v>160</v>
      </c>
      <c r="AR305" s="149" t="s">
        <v>748</v>
      </c>
      <c r="AS305" s="161" t="str">
        <f t="shared" si="60"/>
        <v>栃木県さくら市</v>
      </c>
      <c r="AT305" s="147">
        <v>10.210000000000001</v>
      </c>
      <c r="AU305" s="149">
        <v>10.17</v>
      </c>
      <c r="AV305" s="172">
        <v>10.14</v>
      </c>
    </row>
    <row r="306" spans="10:48">
      <c r="J306" s="2"/>
      <c r="K306" s="2"/>
      <c r="L306" s="2"/>
      <c r="M306" s="2"/>
      <c r="N306" s="2"/>
      <c r="AJ306" s="2"/>
      <c r="AL306" s="4" t="s">
        <v>149</v>
      </c>
      <c r="AM306" s="4" t="s">
        <v>751</v>
      </c>
      <c r="AO306" s="8" t="s">
        <v>702</v>
      </c>
      <c r="AP306" s="12">
        <v>0.03</v>
      </c>
      <c r="AQ306" s="155" t="s">
        <v>160</v>
      </c>
      <c r="AR306" s="149" t="s">
        <v>750</v>
      </c>
      <c r="AS306" s="161" t="str">
        <f t="shared" si="60"/>
        <v>栃木県下野市</v>
      </c>
      <c r="AT306" s="147">
        <v>10.210000000000001</v>
      </c>
      <c r="AU306" s="149">
        <v>10.17</v>
      </c>
      <c r="AV306" s="172">
        <v>10.14</v>
      </c>
    </row>
    <row r="307" spans="10:48">
      <c r="J307" s="2"/>
      <c r="K307" s="2"/>
      <c r="L307" s="2"/>
      <c r="M307" s="2"/>
      <c r="N307" s="2"/>
      <c r="AJ307" s="2"/>
      <c r="AL307" s="4" t="s">
        <v>149</v>
      </c>
      <c r="AM307" s="4" t="s">
        <v>753</v>
      </c>
      <c r="AO307" s="8" t="s">
        <v>702</v>
      </c>
      <c r="AP307" s="12">
        <v>0.03</v>
      </c>
      <c r="AQ307" s="155" t="s">
        <v>160</v>
      </c>
      <c r="AR307" s="149" t="s">
        <v>752</v>
      </c>
      <c r="AS307" s="161" t="str">
        <f t="shared" si="60"/>
        <v>栃木県壬生町</v>
      </c>
      <c r="AT307" s="147">
        <v>10.210000000000001</v>
      </c>
      <c r="AU307" s="149">
        <v>10.17</v>
      </c>
      <c r="AV307" s="172">
        <v>10.14</v>
      </c>
    </row>
    <row r="308" spans="10:48">
      <c r="J308" s="2"/>
      <c r="K308" s="2"/>
      <c r="L308" s="2"/>
      <c r="M308" s="2"/>
      <c r="N308" s="2"/>
      <c r="AJ308" s="2"/>
      <c r="AL308" s="4" t="s">
        <v>149</v>
      </c>
      <c r="AM308" s="4" t="s">
        <v>755</v>
      </c>
      <c r="AO308" s="8" t="s">
        <v>702</v>
      </c>
      <c r="AP308" s="12">
        <v>0.03</v>
      </c>
      <c r="AQ308" s="155" t="s">
        <v>162</v>
      </c>
      <c r="AR308" s="149" t="s">
        <v>754</v>
      </c>
      <c r="AS308" s="161" t="str">
        <f t="shared" si="60"/>
        <v>群馬県前橋市</v>
      </c>
      <c r="AT308" s="147">
        <v>10.210000000000001</v>
      </c>
      <c r="AU308" s="149">
        <v>10.17</v>
      </c>
      <c r="AV308" s="172">
        <v>10.14</v>
      </c>
    </row>
    <row r="309" spans="10:48">
      <c r="J309" s="2"/>
      <c r="K309" s="2"/>
      <c r="L309" s="2"/>
      <c r="M309" s="2"/>
      <c r="N309" s="2"/>
      <c r="AJ309" s="2"/>
      <c r="AL309" s="4" t="s">
        <v>149</v>
      </c>
      <c r="AM309" s="4" t="s">
        <v>757</v>
      </c>
      <c r="AO309" s="8" t="s">
        <v>702</v>
      </c>
      <c r="AP309" s="12">
        <v>0.03</v>
      </c>
      <c r="AQ309" s="155" t="s">
        <v>162</v>
      </c>
      <c r="AR309" s="149" t="s">
        <v>756</v>
      </c>
      <c r="AS309" s="161" t="str">
        <f t="shared" si="60"/>
        <v>群馬県伊勢崎市</v>
      </c>
      <c r="AT309" s="147">
        <v>10.210000000000001</v>
      </c>
      <c r="AU309" s="149">
        <v>10.17</v>
      </c>
      <c r="AV309" s="172">
        <v>10.14</v>
      </c>
    </row>
    <row r="310" spans="10:48">
      <c r="J310" s="2"/>
      <c r="K310" s="2"/>
      <c r="L310" s="2"/>
      <c r="M310" s="2"/>
      <c r="N310" s="2"/>
      <c r="AJ310" s="2"/>
      <c r="AL310" s="4" t="s">
        <v>149</v>
      </c>
      <c r="AM310" s="4" t="s">
        <v>759</v>
      </c>
      <c r="AO310" s="8" t="s">
        <v>702</v>
      </c>
      <c r="AP310" s="12">
        <v>0.03</v>
      </c>
      <c r="AQ310" s="155" t="s">
        <v>162</v>
      </c>
      <c r="AR310" s="149" t="s">
        <v>758</v>
      </c>
      <c r="AS310" s="161" t="str">
        <f t="shared" si="60"/>
        <v>群馬県太田市</v>
      </c>
      <c r="AT310" s="147">
        <v>10.210000000000001</v>
      </c>
      <c r="AU310" s="149">
        <v>10.17</v>
      </c>
      <c r="AV310" s="172">
        <v>10.14</v>
      </c>
    </row>
    <row r="311" spans="10:48">
      <c r="J311" s="2"/>
      <c r="K311" s="2"/>
      <c r="L311" s="2"/>
      <c r="M311" s="2"/>
      <c r="N311" s="2"/>
      <c r="AJ311" s="2"/>
      <c r="AL311" s="4" t="s">
        <v>149</v>
      </c>
      <c r="AM311" s="4" t="s">
        <v>761</v>
      </c>
      <c r="AO311" s="8" t="s">
        <v>702</v>
      </c>
      <c r="AP311" s="12">
        <v>0.03</v>
      </c>
      <c r="AQ311" s="155" t="s">
        <v>162</v>
      </c>
      <c r="AR311" s="149" t="s">
        <v>760</v>
      </c>
      <c r="AS311" s="161" t="str">
        <f t="shared" si="60"/>
        <v>群馬県渋川市</v>
      </c>
      <c r="AT311" s="147">
        <v>10.210000000000001</v>
      </c>
      <c r="AU311" s="149">
        <v>10.17</v>
      </c>
      <c r="AV311" s="172">
        <v>10.14</v>
      </c>
    </row>
    <row r="312" spans="10:48">
      <c r="J312" s="2"/>
      <c r="K312" s="2"/>
      <c r="L312" s="2"/>
      <c r="M312" s="2"/>
      <c r="N312" s="2"/>
      <c r="AJ312" s="2"/>
      <c r="AL312" s="4" t="s">
        <v>149</v>
      </c>
      <c r="AM312" s="4" t="s">
        <v>762</v>
      </c>
      <c r="AO312" s="8" t="s">
        <v>702</v>
      </c>
      <c r="AP312" s="12">
        <v>0.03</v>
      </c>
      <c r="AQ312" s="155" t="s">
        <v>162</v>
      </c>
      <c r="AR312" s="149" t="s">
        <v>2354</v>
      </c>
      <c r="AS312" s="161" t="str">
        <f t="shared" si="60"/>
        <v>群馬県榛東村</v>
      </c>
      <c r="AT312" s="147">
        <v>10.210000000000001</v>
      </c>
      <c r="AU312" s="149">
        <v>10.17</v>
      </c>
      <c r="AV312" s="172">
        <v>10.14</v>
      </c>
    </row>
    <row r="313" spans="10:48">
      <c r="J313" s="2"/>
      <c r="K313" s="2"/>
      <c r="L313" s="2"/>
      <c r="M313" s="2"/>
      <c r="N313" s="2"/>
      <c r="AJ313" s="2"/>
      <c r="AL313" s="4" t="s">
        <v>149</v>
      </c>
      <c r="AM313" s="4" t="s">
        <v>763</v>
      </c>
      <c r="AO313" s="8" t="s">
        <v>702</v>
      </c>
      <c r="AP313" s="12">
        <v>0.03</v>
      </c>
      <c r="AQ313" s="155" t="s">
        <v>162</v>
      </c>
      <c r="AR313" s="149" t="s">
        <v>2355</v>
      </c>
      <c r="AS313" s="161" t="str">
        <f t="shared" si="60"/>
        <v>群馬県吉岡町</v>
      </c>
      <c r="AT313" s="147">
        <v>10.210000000000001</v>
      </c>
      <c r="AU313" s="149">
        <v>10.17</v>
      </c>
      <c r="AV313" s="172">
        <v>10.14</v>
      </c>
    </row>
    <row r="314" spans="10:48">
      <c r="J314" s="2"/>
      <c r="K314" s="2"/>
      <c r="L314" s="2"/>
      <c r="M314" s="2"/>
      <c r="N314" s="2"/>
      <c r="AJ314" s="2"/>
      <c r="AL314" s="4" t="s">
        <v>149</v>
      </c>
      <c r="AM314" s="4" t="s">
        <v>765</v>
      </c>
      <c r="AO314" s="8" t="s">
        <v>702</v>
      </c>
      <c r="AP314" s="12">
        <v>0.03</v>
      </c>
      <c r="AQ314" s="155" t="s">
        <v>162</v>
      </c>
      <c r="AR314" s="149" t="s">
        <v>764</v>
      </c>
      <c r="AS314" s="161" t="str">
        <f t="shared" si="60"/>
        <v>群馬県玉村町</v>
      </c>
      <c r="AT314" s="147">
        <v>10.210000000000001</v>
      </c>
      <c r="AU314" s="149">
        <v>10.17</v>
      </c>
      <c r="AV314" s="172">
        <v>10.14</v>
      </c>
    </row>
    <row r="315" spans="10:48">
      <c r="J315" s="2"/>
      <c r="K315" s="2"/>
      <c r="L315" s="2"/>
      <c r="M315" s="2"/>
      <c r="N315" s="2"/>
      <c r="AJ315" s="2"/>
      <c r="AL315" s="4" t="s">
        <v>149</v>
      </c>
      <c r="AM315" s="4" t="s">
        <v>767</v>
      </c>
      <c r="AO315" s="8" t="s">
        <v>702</v>
      </c>
      <c r="AP315" s="12">
        <v>0.03</v>
      </c>
      <c r="AQ315" s="155" t="s">
        <v>164</v>
      </c>
      <c r="AR315" s="149" t="s">
        <v>766</v>
      </c>
      <c r="AS315" s="161" t="str">
        <f t="shared" si="60"/>
        <v>埼玉県熊谷市</v>
      </c>
      <c r="AT315" s="147">
        <v>10.210000000000001</v>
      </c>
      <c r="AU315" s="149">
        <v>10.17</v>
      </c>
      <c r="AV315" s="172">
        <v>10.14</v>
      </c>
    </row>
    <row r="316" spans="10:48">
      <c r="J316" s="2"/>
      <c r="K316" s="2"/>
      <c r="L316" s="2"/>
      <c r="M316" s="2"/>
      <c r="N316" s="2"/>
      <c r="AJ316" s="2"/>
      <c r="AL316" s="4" t="s">
        <v>149</v>
      </c>
      <c r="AM316" s="4" t="s">
        <v>769</v>
      </c>
      <c r="AO316" s="8" t="s">
        <v>702</v>
      </c>
      <c r="AP316" s="12">
        <v>0.03</v>
      </c>
      <c r="AQ316" s="155" t="s">
        <v>164</v>
      </c>
      <c r="AR316" s="149" t="s">
        <v>768</v>
      </c>
      <c r="AS316" s="161" t="str">
        <f t="shared" si="60"/>
        <v>埼玉県深谷市</v>
      </c>
      <c r="AT316" s="147">
        <v>10.210000000000001</v>
      </c>
      <c r="AU316" s="149">
        <v>10.17</v>
      </c>
      <c r="AV316" s="172">
        <v>10.14</v>
      </c>
    </row>
    <row r="317" spans="10:48">
      <c r="J317" s="2"/>
      <c r="K317" s="2"/>
      <c r="L317" s="2"/>
      <c r="M317" s="2"/>
      <c r="N317" s="2"/>
      <c r="AJ317" s="2"/>
      <c r="AL317" s="4" t="s">
        <v>149</v>
      </c>
      <c r="AM317" s="4" t="s">
        <v>771</v>
      </c>
      <c r="AO317" s="8" t="s">
        <v>702</v>
      </c>
      <c r="AP317" s="12">
        <v>0.03</v>
      </c>
      <c r="AQ317" s="155" t="s">
        <v>164</v>
      </c>
      <c r="AR317" s="149" t="s">
        <v>770</v>
      </c>
      <c r="AS317" s="161" t="str">
        <f t="shared" si="60"/>
        <v>埼玉県日高市</v>
      </c>
      <c r="AT317" s="147">
        <v>10.210000000000001</v>
      </c>
      <c r="AU317" s="149">
        <v>10.17</v>
      </c>
      <c r="AV317" s="172">
        <v>10.14</v>
      </c>
    </row>
    <row r="318" spans="10:48">
      <c r="J318" s="2"/>
      <c r="K318" s="2"/>
      <c r="L318" s="2"/>
      <c r="M318" s="2"/>
      <c r="N318" s="2"/>
      <c r="AJ318" s="2"/>
      <c r="AL318" s="4" t="s">
        <v>149</v>
      </c>
      <c r="AM318" s="4" t="s">
        <v>773</v>
      </c>
      <c r="AO318" s="8" t="s">
        <v>702</v>
      </c>
      <c r="AP318" s="12">
        <v>0.03</v>
      </c>
      <c r="AQ318" s="155" t="s">
        <v>164</v>
      </c>
      <c r="AR318" s="149" t="s">
        <v>772</v>
      </c>
      <c r="AS318" s="161" t="str">
        <f t="shared" si="60"/>
        <v>埼玉県毛呂山町</v>
      </c>
      <c r="AT318" s="147">
        <v>10.210000000000001</v>
      </c>
      <c r="AU318" s="149">
        <v>10.17</v>
      </c>
      <c r="AV318" s="172">
        <v>10.14</v>
      </c>
    </row>
    <row r="319" spans="10:48">
      <c r="J319" s="2"/>
      <c r="K319" s="2"/>
      <c r="L319" s="2"/>
      <c r="M319" s="2"/>
      <c r="N319" s="2"/>
      <c r="AJ319" s="2"/>
      <c r="AL319" s="4" t="s">
        <v>149</v>
      </c>
      <c r="AM319" s="4" t="s">
        <v>775</v>
      </c>
      <c r="AO319" s="8" t="s">
        <v>702</v>
      </c>
      <c r="AP319" s="12">
        <v>0.03</v>
      </c>
      <c r="AQ319" s="155" t="s">
        <v>164</v>
      </c>
      <c r="AR319" s="149" t="s">
        <v>774</v>
      </c>
      <c r="AS319" s="161" t="str">
        <f t="shared" si="60"/>
        <v>埼玉県越生町</v>
      </c>
      <c r="AT319" s="147">
        <v>10.210000000000001</v>
      </c>
      <c r="AU319" s="149">
        <v>10.17</v>
      </c>
      <c r="AV319" s="172">
        <v>10.14</v>
      </c>
    </row>
    <row r="320" spans="10:48">
      <c r="J320" s="2"/>
      <c r="K320" s="2"/>
      <c r="L320" s="2"/>
      <c r="M320" s="2"/>
      <c r="N320" s="2"/>
      <c r="AJ320" s="2"/>
      <c r="AL320" s="4" t="s">
        <v>152</v>
      </c>
      <c r="AM320" s="4" t="s">
        <v>777</v>
      </c>
      <c r="AO320" s="8" t="s">
        <v>702</v>
      </c>
      <c r="AP320" s="12">
        <v>0.03</v>
      </c>
      <c r="AQ320" s="155" t="s">
        <v>164</v>
      </c>
      <c r="AR320" s="149" t="s">
        <v>776</v>
      </c>
      <c r="AS320" s="161" t="str">
        <f t="shared" si="60"/>
        <v>埼玉県滑川町</v>
      </c>
      <c r="AT320" s="147">
        <v>10.210000000000001</v>
      </c>
      <c r="AU320" s="149">
        <v>10.17</v>
      </c>
      <c r="AV320" s="172">
        <v>10.14</v>
      </c>
    </row>
    <row r="321" spans="10:48">
      <c r="J321" s="2"/>
      <c r="K321" s="2"/>
      <c r="L321" s="2"/>
      <c r="M321" s="2"/>
      <c r="N321" s="2"/>
      <c r="AJ321" s="2"/>
      <c r="AL321" s="4" t="s">
        <v>152</v>
      </c>
      <c r="AM321" s="4" t="s">
        <v>779</v>
      </c>
      <c r="AO321" s="8" t="s">
        <v>702</v>
      </c>
      <c r="AP321" s="12">
        <v>0.03</v>
      </c>
      <c r="AQ321" s="155" t="s">
        <v>164</v>
      </c>
      <c r="AR321" s="149" t="s">
        <v>778</v>
      </c>
      <c r="AS321" s="161" t="str">
        <f t="shared" si="60"/>
        <v>埼玉県川島町</v>
      </c>
      <c r="AT321" s="147">
        <v>10.210000000000001</v>
      </c>
      <c r="AU321" s="149">
        <v>10.17</v>
      </c>
      <c r="AV321" s="172">
        <v>10.14</v>
      </c>
    </row>
    <row r="322" spans="10:48">
      <c r="J322" s="2"/>
      <c r="K322" s="2"/>
      <c r="L322" s="2"/>
      <c r="M322" s="2"/>
      <c r="N322" s="2"/>
      <c r="AJ322" s="2"/>
      <c r="AL322" s="4" t="s">
        <v>152</v>
      </c>
      <c r="AM322" s="4" t="s">
        <v>781</v>
      </c>
      <c r="AO322" s="8" t="s">
        <v>702</v>
      </c>
      <c r="AP322" s="12">
        <v>0.03</v>
      </c>
      <c r="AQ322" s="155" t="s">
        <v>164</v>
      </c>
      <c r="AR322" s="149" t="s">
        <v>780</v>
      </c>
      <c r="AS322" s="161" t="str">
        <f t="shared" si="60"/>
        <v>埼玉県吉見町</v>
      </c>
      <c r="AT322" s="147">
        <v>10.210000000000001</v>
      </c>
      <c r="AU322" s="149">
        <v>10.17</v>
      </c>
      <c r="AV322" s="172">
        <v>10.14</v>
      </c>
    </row>
    <row r="323" spans="10:48">
      <c r="J323" s="2"/>
      <c r="K323" s="2"/>
      <c r="L323" s="2"/>
      <c r="M323" s="2"/>
      <c r="N323" s="2"/>
      <c r="AJ323" s="2"/>
      <c r="AL323" s="4" t="s">
        <v>152</v>
      </c>
      <c r="AM323" s="4" t="s">
        <v>783</v>
      </c>
      <c r="AO323" s="8" t="s">
        <v>702</v>
      </c>
      <c r="AP323" s="12">
        <v>0.03</v>
      </c>
      <c r="AQ323" s="155" t="s">
        <v>164</v>
      </c>
      <c r="AR323" s="149" t="s">
        <v>782</v>
      </c>
      <c r="AS323" s="161" t="str">
        <f t="shared" si="60"/>
        <v>埼玉県鳩山町</v>
      </c>
      <c r="AT323" s="147">
        <v>10.210000000000001</v>
      </c>
      <c r="AU323" s="149">
        <v>10.17</v>
      </c>
      <c r="AV323" s="172">
        <v>10.14</v>
      </c>
    </row>
    <row r="324" spans="10:48">
      <c r="J324" s="2"/>
      <c r="K324" s="2"/>
      <c r="L324" s="2"/>
      <c r="M324" s="2"/>
      <c r="N324" s="2"/>
      <c r="AJ324" s="2"/>
      <c r="AL324" s="4" t="s">
        <v>152</v>
      </c>
      <c r="AM324" s="4" t="s">
        <v>785</v>
      </c>
      <c r="AO324" s="8" t="s">
        <v>702</v>
      </c>
      <c r="AP324" s="12">
        <v>0.03</v>
      </c>
      <c r="AQ324" s="155" t="s">
        <v>164</v>
      </c>
      <c r="AR324" s="149" t="s">
        <v>784</v>
      </c>
      <c r="AS324" s="161" t="str">
        <f t="shared" ref="AS324:AS387" si="61">AQ324&amp;AR324</f>
        <v>埼玉県寄居町</v>
      </c>
      <c r="AT324" s="147">
        <v>10.210000000000001</v>
      </c>
      <c r="AU324" s="149">
        <v>10.17</v>
      </c>
      <c r="AV324" s="172">
        <v>10.14</v>
      </c>
    </row>
    <row r="325" spans="10:48">
      <c r="J325" s="2"/>
      <c r="K325" s="2"/>
      <c r="L325" s="2"/>
      <c r="M325" s="2"/>
      <c r="N325" s="2"/>
      <c r="AJ325" s="2"/>
      <c r="AL325" s="4" t="s">
        <v>152</v>
      </c>
      <c r="AM325" s="4" t="s">
        <v>787</v>
      </c>
      <c r="AO325" s="8" t="s">
        <v>702</v>
      </c>
      <c r="AP325" s="12">
        <v>0.03</v>
      </c>
      <c r="AQ325" s="155" t="s">
        <v>166</v>
      </c>
      <c r="AR325" s="149" t="s">
        <v>786</v>
      </c>
      <c r="AS325" s="161" t="str">
        <f t="shared" si="61"/>
        <v>千葉県東金市</v>
      </c>
      <c r="AT325" s="147">
        <v>10.210000000000001</v>
      </c>
      <c r="AU325" s="149">
        <v>10.17</v>
      </c>
      <c r="AV325" s="172">
        <v>10.14</v>
      </c>
    </row>
    <row r="326" spans="10:48">
      <c r="J326" s="2"/>
      <c r="K326" s="2"/>
      <c r="L326" s="2"/>
      <c r="M326" s="2"/>
      <c r="N326" s="2"/>
      <c r="AJ326" s="2"/>
      <c r="AL326" s="4" t="s">
        <v>152</v>
      </c>
      <c r="AM326" s="4" t="s">
        <v>789</v>
      </c>
      <c r="AO326" s="8" t="s">
        <v>702</v>
      </c>
      <c r="AP326" s="12">
        <v>0.03</v>
      </c>
      <c r="AQ326" s="155" t="s">
        <v>166</v>
      </c>
      <c r="AR326" s="149" t="s">
        <v>788</v>
      </c>
      <c r="AS326" s="161" t="str">
        <f t="shared" si="61"/>
        <v>千葉県君津市</v>
      </c>
      <c r="AT326" s="147">
        <v>10.210000000000001</v>
      </c>
      <c r="AU326" s="149">
        <v>10.17</v>
      </c>
      <c r="AV326" s="172">
        <v>10.14</v>
      </c>
    </row>
    <row r="327" spans="10:48">
      <c r="J327" s="2"/>
      <c r="K327" s="2"/>
      <c r="L327" s="2"/>
      <c r="M327" s="2"/>
      <c r="N327" s="2"/>
      <c r="AJ327" s="2"/>
      <c r="AL327" s="4" t="s">
        <v>152</v>
      </c>
      <c r="AM327" s="4" t="s">
        <v>791</v>
      </c>
      <c r="AO327" s="8" t="s">
        <v>702</v>
      </c>
      <c r="AP327" s="12">
        <v>0.03</v>
      </c>
      <c r="AQ327" s="155" t="s">
        <v>166</v>
      </c>
      <c r="AR327" s="149" t="s">
        <v>790</v>
      </c>
      <c r="AS327" s="161" t="str">
        <f t="shared" si="61"/>
        <v>千葉県富津市</v>
      </c>
      <c r="AT327" s="147">
        <v>10.210000000000001</v>
      </c>
      <c r="AU327" s="149">
        <v>10.17</v>
      </c>
      <c r="AV327" s="172">
        <v>10.14</v>
      </c>
    </row>
    <row r="328" spans="10:48">
      <c r="J328" s="2"/>
      <c r="K328" s="2"/>
      <c r="L328" s="2"/>
      <c r="M328" s="2"/>
      <c r="N328" s="2"/>
      <c r="AJ328" s="2"/>
      <c r="AL328" s="4" t="s">
        <v>152</v>
      </c>
      <c r="AM328" s="4" t="s">
        <v>793</v>
      </c>
      <c r="AO328" s="8" t="s">
        <v>702</v>
      </c>
      <c r="AP328" s="12">
        <v>0.03</v>
      </c>
      <c r="AQ328" s="155" t="s">
        <v>166</v>
      </c>
      <c r="AR328" s="149" t="s">
        <v>792</v>
      </c>
      <c r="AS328" s="161" t="str">
        <f t="shared" si="61"/>
        <v>千葉県八街市</v>
      </c>
      <c r="AT328" s="147">
        <v>10.210000000000001</v>
      </c>
      <c r="AU328" s="149">
        <v>10.17</v>
      </c>
      <c r="AV328" s="172">
        <v>10.14</v>
      </c>
    </row>
    <row r="329" spans="10:48">
      <c r="J329" s="2"/>
      <c r="K329" s="2"/>
      <c r="L329" s="2"/>
      <c r="M329" s="2"/>
      <c r="N329" s="2"/>
      <c r="AJ329" s="2"/>
      <c r="AL329" s="4" t="s">
        <v>152</v>
      </c>
      <c r="AM329" s="4" t="s">
        <v>794</v>
      </c>
      <c r="AO329" s="8" t="s">
        <v>702</v>
      </c>
      <c r="AP329" s="12">
        <v>0.03</v>
      </c>
      <c r="AQ329" s="155" t="s">
        <v>166</v>
      </c>
      <c r="AR329" s="149" t="s">
        <v>2356</v>
      </c>
      <c r="AS329" s="161" t="str">
        <f t="shared" si="61"/>
        <v>千葉県富里市</v>
      </c>
      <c r="AT329" s="147">
        <v>10.210000000000001</v>
      </c>
      <c r="AU329" s="149">
        <v>10.17</v>
      </c>
      <c r="AV329" s="172">
        <v>10.14</v>
      </c>
    </row>
    <row r="330" spans="10:48">
      <c r="J330" s="2"/>
      <c r="K330" s="2"/>
      <c r="L330" s="2"/>
      <c r="M330" s="2"/>
      <c r="N330" s="2"/>
      <c r="AJ330" s="2"/>
      <c r="AL330" s="4" t="s">
        <v>152</v>
      </c>
      <c r="AM330" s="4" t="s">
        <v>796</v>
      </c>
      <c r="AO330" s="8" t="s">
        <v>702</v>
      </c>
      <c r="AP330" s="12">
        <v>0.03</v>
      </c>
      <c r="AQ330" s="155" t="s">
        <v>166</v>
      </c>
      <c r="AR330" s="149" t="s">
        <v>795</v>
      </c>
      <c r="AS330" s="161" t="str">
        <f t="shared" si="61"/>
        <v>千葉県山武市</v>
      </c>
      <c r="AT330" s="147">
        <v>10.210000000000001</v>
      </c>
      <c r="AU330" s="149">
        <v>10.17</v>
      </c>
      <c r="AV330" s="172">
        <v>10.14</v>
      </c>
    </row>
    <row r="331" spans="10:48">
      <c r="J331" s="2"/>
      <c r="K331" s="2"/>
      <c r="L331" s="2"/>
      <c r="M331" s="2"/>
      <c r="N331" s="2"/>
      <c r="AJ331" s="2"/>
      <c r="AL331" s="4" t="s">
        <v>152</v>
      </c>
      <c r="AM331" s="4" t="s">
        <v>797</v>
      </c>
      <c r="AO331" s="8" t="s">
        <v>702</v>
      </c>
      <c r="AP331" s="12">
        <v>0.03</v>
      </c>
      <c r="AQ331" s="155" t="s">
        <v>166</v>
      </c>
      <c r="AR331" s="149" t="s">
        <v>2357</v>
      </c>
      <c r="AS331" s="161" t="str">
        <f t="shared" si="61"/>
        <v>千葉県大網白里市</v>
      </c>
      <c r="AT331" s="147">
        <v>10.210000000000001</v>
      </c>
      <c r="AU331" s="149">
        <v>10.17</v>
      </c>
      <c r="AV331" s="172">
        <v>10.14</v>
      </c>
    </row>
    <row r="332" spans="10:48">
      <c r="J332" s="2"/>
      <c r="K332" s="2"/>
      <c r="L332" s="2"/>
      <c r="M332" s="2"/>
      <c r="N332" s="2"/>
      <c r="AJ332" s="2"/>
      <c r="AL332" s="4" t="s">
        <v>152</v>
      </c>
      <c r="AM332" s="4" t="s">
        <v>799</v>
      </c>
      <c r="AO332" s="8" t="s">
        <v>702</v>
      </c>
      <c r="AP332" s="12">
        <v>0.03</v>
      </c>
      <c r="AQ332" s="155" t="s">
        <v>166</v>
      </c>
      <c r="AR332" s="149" t="s">
        <v>798</v>
      </c>
      <c r="AS332" s="161" t="str">
        <f t="shared" si="61"/>
        <v>千葉県長柄町</v>
      </c>
      <c r="AT332" s="147">
        <v>10.210000000000001</v>
      </c>
      <c r="AU332" s="149">
        <v>10.17</v>
      </c>
      <c r="AV332" s="172">
        <v>10.14</v>
      </c>
    </row>
    <row r="333" spans="10:48">
      <c r="J333" s="2"/>
      <c r="K333" s="2"/>
      <c r="L333" s="2"/>
      <c r="M333" s="2"/>
      <c r="N333" s="2"/>
      <c r="AJ333" s="2"/>
      <c r="AL333" s="4" t="s">
        <v>152</v>
      </c>
      <c r="AM333" s="4" t="s">
        <v>801</v>
      </c>
      <c r="AO333" s="8" t="s">
        <v>702</v>
      </c>
      <c r="AP333" s="12">
        <v>0.03</v>
      </c>
      <c r="AQ333" s="155" t="s">
        <v>166</v>
      </c>
      <c r="AR333" s="149" t="s">
        <v>800</v>
      </c>
      <c r="AS333" s="161" t="str">
        <f t="shared" si="61"/>
        <v>千葉県長南町</v>
      </c>
      <c r="AT333" s="147">
        <v>10.210000000000001</v>
      </c>
      <c r="AU333" s="149">
        <v>10.17</v>
      </c>
      <c r="AV333" s="172">
        <v>10.14</v>
      </c>
    </row>
    <row r="334" spans="10:48">
      <c r="J334" s="2"/>
      <c r="K334" s="2"/>
      <c r="L334" s="2"/>
      <c r="M334" s="2"/>
      <c r="N334" s="2"/>
      <c r="AJ334" s="2"/>
      <c r="AL334" s="4" t="s">
        <v>152</v>
      </c>
      <c r="AM334" s="4" t="s">
        <v>802</v>
      </c>
      <c r="AO334" s="8" t="s">
        <v>702</v>
      </c>
      <c r="AP334" s="12">
        <v>0.03</v>
      </c>
      <c r="AQ334" s="155" t="s">
        <v>170</v>
      </c>
      <c r="AR334" s="149" t="s">
        <v>2358</v>
      </c>
      <c r="AS334" s="161" t="str">
        <f t="shared" si="61"/>
        <v>神奈川県南足柄市</v>
      </c>
      <c r="AT334" s="147">
        <v>10.210000000000001</v>
      </c>
      <c r="AU334" s="149">
        <v>10.17</v>
      </c>
      <c r="AV334" s="172">
        <v>10.14</v>
      </c>
    </row>
    <row r="335" spans="10:48">
      <c r="J335" s="2"/>
      <c r="K335" s="2"/>
      <c r="L335" s="2"/>
      <c r="M335" s="2"/>
      <c r="N335" s="2"/>
      <c r="AJ335" s="2"/>
      <c r="AL335" s="4" t="s">
        <v>152</v>
      </c>
      <c r="AM335" s="4" t="s">
        <v>803</v>
      </c>
      <c r="AO335" s="8" t="s">
        <v>702</v>
      </c>
      <c r="AP335" s="12">
        <v>0.03</v>
      </c>
      <c r="AQ335" s="155" t="s">
        <v>170</v>
      </c>
      <c r="AR335" s="149" t="s">
        <v>2359</v>
      </c>
      <c r="AS335" s="161" t="str">
        <f t="shared" si="61"/>
        <v>神奈川県山北町</v>
      </c>
      <c r="AT335" s="147">
        <v>10.210000000000001</v>
      </c>
      <c r="AU335" s="149">
        <v>10.17</v>
      </c>
      <c r="AV335" s="172">
        <v>10.14</v>
      </c>
    </row>
    <row r="336" spans="10:48">
      <c r="J336" s="2"/>
      <c r="K336" s="2"/>
      <c r="L336" s="2"/>
      <c r="M336" s="2"/>
      <c r="N336" s="2"/>
      <c r="AJ336" s="2"/>
      <c r="AL336" s="4" t="s">
        <v>152</v>
      </c>
      <c r="AM336" s="4" t="s">
        <v>805</v>
      </c>
      <c r="AO336" s="8" t="s">
        <v>702</v>
      </c>
      <c r="AP336" s="12">
        <v>0.03</v>
      </c>
      <c r="AQ336" s="155" t="s">
        <v>170</v>
      </c>
      <c r="AR336" s="149" t="s">
        <v>804</v>
      </c>
      <c r="AS336" s="161" t="str">
        <f t="shared" si="61"/>
        <v>神奈川県箱根町</v>
      </c>
      <c r="AT336" s="147">
        <v>10.210000000000001</v>
      </c>
      <c r="AU336" s="149">
        <v>10.17</v>
      </c>
      <c r="AV336" s="172">
        <v>10.14</v>
      </c>
    </row>
    <row r="337" spans="10:48">
      <c r="J337" s="2"/>
      <c r="K337" s="2"/>
      <c r="L337" s="2"/>
      <c r="M337" s="2"/>
      <c r="N337" s="2"/>
      <c r="AJ337" s="2"/>
      <c r="AL337" s="4" t="s">
        <v>152</v>
      </c>
      <c r="AM337" s="4" t="s">
        <v>807</v>
      </c>
      <c r="AO337" s="8" t="s">
        <v>702</v>
      </c>
      <c r="AP337" s="12">
        <v>0.03</v>
      </c>
      <c r="AQ337" s="155" t="s">
        <v>172</v>
      </c>
      <c r="AR337" s="149" t="s">
        <v>806</v>
      </c>
      <c r="AS337" s="161" t="str">
        <f t="shared" si="61"/>
        <v>新潟県新潟市</v>
      </c>
      <c r="AT337" s="147">
        <v>10.210000000000001</v>
      </c>
      <c r="AU337" s="149">
        <v>10.17</v>
      </c>
      <c r="AV337" s="172">
        <v>10.14</v>
      </c>
    </row>
    <row r="338" spans="10:48">
      <c r="J338" s="2"/>
      <c r="K338" s="2"/>
      <c r="L338" s="2"/>
      <c r="M338" s="2"/>
      <c r="N338" s="2"/>
      <c r="AJ338" s="2"/>
      <c r="AL338" s="4" t="s">
        <v>152</v>
      </c>
      <c r="AM338" s="4" t="s">
        <v>809</v>
      </c>
      <c r="AO338" s="8" t="s">
        <v>702</v>
      </c>
      <c r="AP338" s="12">
        <v>0.03</v>
      </c>
      <c r="AQ338" s="155" t="s">
        <v>174</v>
      </c>
      <c r="AR338" s="149" t="s">
        <v>808</v>
      </c>
      <c r="AS338" s="161" t="str">
        <f t="shared" si="61"/>
        <v>富山県富山市</v>
      </c>
      <c r="AT338" s="147">
        <v>10.210000000000001</v>
      </c>
      <c r="AU338" s="149">
        <v>10.17</v>
      </c>
      <c r="AV338" s="172">
        <v>10.14</v>
      </c>
    </row>
    <row r="339" spans="10:48">
      <c r="J339" s="2"/>
      <c r="K339" s="2"/>
      <c r="L339" s="2"/>
      <c r="M339" s="2"/>
      <c r="N339" s="2"/>
      <c r="AJ339" s="2"/>
      <c r="AL339" s="4" t="s">
        <v>152</v>
      </c>
      <c r="AM339" s="4" t="s">
        <v>811</v>
      </c>
      <c r="AO339" s="8" t="s">
        <v>702</v>
      </c>
      <c r="AP339" s="12">
        <v>0.03</v>
      </c>
      <c r="AQ339" s="155" t="s">
        <v>176</v>
      </c>
      <c r="AR339" s="149" t="s">
        <v>810</v>
      </c>
      <c r="AS339" s="161" t="str">
        <f t="shared" si="61"/>
        <v>石川県金沢市</v>
      </c>
      <c r="AT339" s="147">
        <v>10.210000000000001</v>
      </c>
      <c r="AU339" s="149">
        <v>10.17</v>
      </c>
      <c r="AV339" s="172">
        <v>10.14</v>
      </c>
    </row>
    <row r="340" spans="10:48">
      <c r="J340" s="2"/>
      <c r="K340" s="2"/>
      <c r="L340" s="2"/>
      <c r="M340" s="2"/>
      <c r="N340" s="2"/>
      <c r="AJ340" s="2"/>
      <c r="AL340" s="4" t="s">
        <v>152</v>
      </c>
      <c r="AM340" s="4" t="s">
        <v>813</v>
      </c>
      <c r="AO340" s="8" t="s">
        <v>702</v>
      </c>
      <c r="AP340" s="12">
        <v>0.03</v>
      </c>
      <c r="AQ340" s="155" t="s">
        <v>176</v>
      </c>
      <c r="AR340" s="149" t="s">
        <v>812</v>
      </c>
      <c r="AS340" s="161" t="str">
        <f t="shared" si="61"/>
        <v>石川県内灘町</v>
      </c>
      <c r="AT340" s="147">
        <v>10.210000000000001</v>
      </c>
      <c r="AU340" s="149">
        <v>10.17</v>
      </c>
      <c r="AV340" s="172">
        <v>10.14</v>
      </c>
    </row>
    <row r="341" spans="10:48">
      <c r="J341" s="2"/>
      <c r="K341" s="2"/>
      <c r="L341" s="2"/>
      <c r="M341" s="2"/>
      <c r="N341" s="2"/>
      <c r="AJ341" s="2"/>
      <c r="AL341" s="4" t="s">
        <v>152</v>
      </c>
      <c r="AM341" s="4" t="s">
        <v>815</v>
      </c>
      <c r="AO341" s="8" t="s">
        <v>702</v>
      </c>
      <c r="AP341" s="12">
        <v>0.03</v>
      </c>
      <c r="AQ341" s="155" t="s">
        <v>178</v>
      </c>
      <c r="AR341" s="149" t="s">
        <v>814</v>
      </c>
      <c r="AS341" s="161" t="str">
        <f t="shared" si="61"/>
        <v>福井県福井市</v>
      </c>
      <c r="AT341" s="147">
        <v>10.210000000000001</v>
      </c>
      <c r="AU341" s="149">
        <v>10.17</v>
      </c>
      <c r="AV341" s="172">
        <v>10.14</v>
      </c>
    </row>
    <row r="342" spans="10:48">
      <c r="J342" s="2"/>
      <c r="K342" s="2"/>
      <c r="L342" s="2"/>
      <c r="M342" s="2"/>
      <c r="N342" s="2"/>
      <c r="AJ342" s="2"/>
      <c r="AL342" s="4" t="s">
        <v>152</v>
      </c>
      <c r="AM342" s="4" t="s">
        <v>817</v>
      </c>
      <c r="AO342" s="8" t="s">
        <v>702</v>
      </c>
      <c r="AP342" s="12">
        <v>0.03</v>
      </c>
      <c r="AQ342" s="155" t="s">
        <v>180</v>
      </c>
      <c r="AR342" s="149" t="s">
        <v>816</v>
      </c>
      <c r="AS342" s="161" t="str">
        <f t="shared" si="61"/>
        <v>山梨県甲府市</v>
      </c>
      <c r="AT342" s="147">
        <v>10.210000000000001</v>
      </c>
      <c r="AU342" s="149">
        <v>10.17</v>
      </c>
      <c r="AV342" s="172">
        <v>10.14</v>
      </c>
    </row>
    <row r="343" spans="10:48">
      <c r="J343" s="2"/>
      <c r="K343" s="2"/>
      <c r="L343" s="2"/>
      <c r="M343" s="2"/>
      <c r="N343" s="2"/>
      <c r="AJ343" s="2"/>
      <c r="AL343" s="4" t="s">
        <v>152</v>
      </c>
      <c r="AM343" s="4" t="s">
        <v>818</v>
      </c>
      <c r="AO343" s="8" t="s">
        <v>702</v>
      </c>
      <c r="AP343" s="12">
        <v>0.03</v>
      </c>
      <c r="AQ343" s="155" t="s">
        <v>180</v>
      </c>
      <c r="AR343" s="149" t="s">
        <v>2360</v>
      </c>
      <c r="AS343" s="161" t="str">
        <f t="shared" si="61"/>
        <v>山梨県南アルプス市</v>
      </c>
      <c r="AT343" s="147">
        <v>10.210000000000001</v>
      </c>
      <c r="AU343" s="149">
        <v>10.17</v>
      </c>
      <c r="AV343" s="172">
        <v>10.14</v>
      </c>
    </row>
    <row r="344" spans="10:48">
      <c r="J344" s="2"/>
      <c r="K344" s="2"/>
      <c r="L344" s="2"/>
      <c r="M344" s="2"/>
      <c r="N344" s="2"/>
      <c r="AJ344" s="2"/>
      <c r="AL344" s="4" t="s">
        <v>152</v>
      </c>
      <c r="AM344" s="4" t="s">
        <v>819</v>
      </c>
      <c r="AO344" s="8" t="s">
        <v>702</v>
      </c>
      <c r="AP344" s="12">
        <v>0.03</v>
      </c>
      <c r="AQ344" s="155" t="s">
        <v>180</v>
      </c>
      <c r="AR344" s="149" t="s">
        <v>2361</v>
      </c>
      <c r="AS344" s="161" t="str">
        <f t="shared" si="61"/>
        <v>山梨県南部町</v>
      </c>
      <c r="AT344" s="147">
        <v>10.210000000000001</v>
      </c>
      <c r="AU344" s="149">
        <v>10.17</v>
      </c>
      <c r="AV344" s="172">
        <v>10.14</v>
      </c>
    </row>
    <row r="345" spans="10:48">
      <c r="J345" s="2"/>
      <c r="K345" s="2"/>
      <c r="L345" s="2"/>
      <c r="M345" s="2"/>
      <c r="N345" s="2"/>
      <c r="AJ345" s="2"/>
      <c r="AL345" s="4" t="s">
        <v>152</v>
      </c>
      <c r="AM345" s="4" t="s">
        <v>821</v>
      </c>
      <c r="AO345" s="8" t="s">
        <v>702</v>
      </c>
      <c r="AP345" s="12">
        <v>0.03</v>
      </c>
      <c r="AQ345" s="155" t="s">
        <v>182</v>
      </c>
      <c r="AR345" s="149" t="s">
        <v>820</v>
      </c>
      <c r="AS345" s="161" t="str">
        <f t="shared" si="61"/>
        <v>長野県長野市</v>
      </c>
      <c r="AT345" s="147">
        <v>10.210000000000001</v>
      </c>
      <c r="AU345" s="149">
        <v>10.17</v>
      </c>
      <c r="AV345" s="172">
        <v>10.14</v>
      </c>
    </row>
    <row r="346" spans="10:48">
      <c r="J346" s="2"/>
      <c r="K346" s="2"/>
      <c r="L346" s="2"/>
      <c r="M346" s="2"/>
      <c r="N346" s="2"/>
      <c r="AJ346" s="2"/>
      <c r="AL346" s="4" t="s">
        <v>152</v>
      </c>
      <c r="AM346" s="4" t="s">
        <v>823</v>
      </c>
      <c r="AO346" s="8" t="s">
        <v>702</v>
      </c>
      <c r="AP346" s="12">
        <v>0.03</v>
      </c>
      <c r="AQ346" s="155" t="s">
        <v>182</v>
      </c>
      <c r="AR346" s="149" t="s">
        <v>822</v>
      </c>
      <c r="AS346" s="161" t="str">
        <f t="shared" si="61"/>
        <v>長野県松本市</v>
      </c>
      <c r="AT346" s="147">
        <v>10.210000000000001</v>
      </c>
      <c r="AU346" s="149">
        <v>10.17</v>
      </c>
      <c r="AV346" s="172">
        <v>10.14</v>
      </c>
    </row>
    <row r="347" spans="10:48">
      <c r="J347" s="2"/>
      <c r="K347" s="2"/>
      <c r="L347" s="2"/>
      <c r="M347" s="2"/>
      <c r="N347" s="2"/>
      <c r="AJ347" s="2"/>
      <c r="AL347" s="4" t="s">
        <v>152</v>
      </c>
      <c r="AM347" s="4" t="s">
        <v>825</v>
      </c>
      <c r="AO347" s="8" t="s">
        <v>702</v>
      </c>
      <c r="AP347" s="12">
        <v>0.03</v>
      </c>
      <c r="AQ347" s="155" t="s">
        <v>182</v>
      </c>
      <c r="AR347" s="149" t="s">
        <v>824</v>
      </c>
      <c r="AS347" s="161" t="str">
        <f t="shared" si="61"/>
        <v>長野県塩尻市</v>
      </c>
      <c r="AT347" s="147">
        <v>10.210000000000001</v>
      </c>
      <c r="AU347" s="149">
        <v>10.17</v>
      </c>
      <c r="AV347" s="172">
        <v>10.14</v>
      </c>
    </row>
    <row r="348" spans="10:48">
      <c r="J348" s="2"/>
      <c r="K348" s="2"/>
      <c r="L348" s="2"/>
      <c r="M348" s="2"/>
      <c r="N348" s="2"/>
      <c r="AJ348" s="2"/>
      <c r="AL348" s="4" t="s">
        <v>152</v>
      </c>
      <c r="AM348" s="4" t="s">
        <v>827</v>
      </c>
      <c r="AO348" s="8" t="s">
        <v>702</v>
      </c>
      <c r="AP348" s="12">
        <v>0.03</v>
      </c>
      <c r="AQ348" s="155" t="s">
        <v>183</v>
      </c>
      <c r="AR348" s="149" t="s">
        <v>826</v>
      </c>
      <c r="AS348" s="161" t="str">
        <f t="shared" si="61"/>
        <v>岐阜県大垣市</v>
      </c>
      <c r="AT348" s="147">
        <v>10.210000000000001</v>
      </c>
      <c r="AU348" s="149">
        <v>10.17</v>
      </c>
      <c r="AV348" s="172">
        <v>10.14</v>
      </c>
    </row>
    <row r="349" spans="10:48">
      <c r="J349" s="2"/>
      <c r="K349" s="2"/>
      <c r="L349" s="2"/>
      <c r="M349" s="2"/>
      <c r="N349" s="2"/>
      <c r="AJ349" s="2"/>
      <c r="AL349" s="4" t="s">
        <v>152</v>
      </c>
      <c r="AM349" s="4" t="s">
        <v>829</v>
      </c>
      <c r="AO349" s="8" t="s">
        <v>702</v>
      </c>
      <c r="AP349" s="12">
        <v>0.03</v>
      </c>
      <c r="AQ349" s="155" t="s">
        <v>183</v>
      </c>
      <c r="AR349" s="149" t="s">
        <v>828</v>
      </c>
      <c r="AS349" s="161" t="str">
        <f t="shared" si="61"/>
        <v>岐阜県多治見市</v>
      </c>
      <c r="AT349" s="147">
        <v>10.210000000000001</v>
      </c>
      <c r="AU349" s="149">
        <v>10.17</v>
      </c>
      <c r="AV349" s="172">
        <v>10.14</v>
      </c>
    </row>
    <row r="350" spans="10:48">
      <c r="J350" s="2"/>
      <c r="K350" s="2"/>
      <c r="L350" s="2"/>
      <c r="M350" s="2"/>
      <c r="N350" s="2"/>
      <c r="AJ350" s="2"/>
      <c r="AL350" s="4" t="s">
        <v>152</v>
      </c>
      <c r="AM350" s="4" t="s">
        <v>830</v>
      </c>
      <c r="AO350" s="8" t="s">
        <v>702</v>
      </c>
      <c r="AP350" s="12">
        <v>0.03</v>
      </c>
      <c r="AQ350" s="155" t="s">
        <v>183</v>
      </c>
      <c r="AR350" s="149" t="s">
        <v>2362</v>
      </c>
      <c r="AS350" s="161" t="str">
        <f t="shared" si="61"/>
        <v>岐阜県美濃加茂市</v>
      </c>
      <c r="AT350" s="147">
        <v>10.210000000000001</v>
      </c>
      <c r="AU350" s="149">
        <v>10.17</v>
      </c>
      <c r="AV350" s="172">
        <v>10.14</v>
      </c>
    </row>
    <row r="351" spans="10:48">
      <c r="J351" s="2"/>
      <c r="K351" s="2"/>
      <c r="L351" s="2"/>
      <c r="M351" s="2"/>
      <c r="N351" s="2"/>
      <c r="AJ351" s="2"/>
      <c r="AL351" s="4" t="s">
        <v>152</v>
      </c>
      <c r="AM351" s="4" t="s">
        <v>832</v>
      </c>
      <c r="AO351" s="8" t="s">
        <v>702</v>
      </c>
      <c r="AP351" s="12">
        <v>0.03</v>
      </c>
      <c r="AQ351" s="155" t="s">
        <v>183</v>
      </c>
      <c r="AR351" s="149" t="s">
        <v>831</v>
      </c>
      <c r="AS351" s="161" t="str">
        <f t="shared" si="61"/>
        <v>岐阜県各務原市</v>
      </c>
      <c r="AT351" s="147">
        <v>10.210000000000001</v>
      </c>
      <c r="AU351" s="149">
        <v>10.17</v>
      </c>
      <c r="AV351" s="172">
        <v>10.14</v>
      </c>
    </row>
    <row r="352" spans="10:48">
      <c r="J352" s="2"/>
      <c r="K352" s="2"/>
      <c r="L352" s="2"/>
      <c r="M352" s="2"/>
      <c r="N352" s="2"/>
      <c r="AJ352" s="2"/>
      <c r="AL352" s="4" t="s">
        <v>152</v>
      </c>
      <c r="AM352" s="4" t="s">
        <v>834</v>
      </c>
      <c r="AO352" s="8" t="s">
        <v>702</v>
      </c>
      <c r="AP352" s="12">
        <v>0.03</v>
      </c>
      <c r="AQ352" s="155" t="s">
        <v>183</v>
      </c>
      <c r="AR352" s="149" t="s">
        <v>833</v>
      </c>
      <c r="AS352" s="161" t="str">
        <f t="shared" si="61"/>
        <v>岐阜県可児市</v>
      </c>
      <c r="AT352" s="147">
        <v>10.210000000000001</v>
      </c>
      <c r="AU352" s="149">
        <v>10.17</v>
      </c>
      <c r="AV352" s="172">
        <v>10.14</v>
      </c>
    </row>
    <row r="353" spans="10:48">
      <c r="J353" s="2"/>
      <c r="K353" s="2"/>
      <c r="L353" s="2"/>
      <c r="M353" s="2"/>
      <c r="N353" s="2"/>
      <c r="AJ353" s="2"/>
      <c r="AL353" s="4" t="s">
        <v>152</v>
      </c>
      <c r="AM353" s="4" t="s">
        <v>836</v>
      </c>
      <c r="AO353" s="8" t="s">
        <v>702</v>
      </c>
      <c r="AP353" s="12">
        <v>0.03</v>
      </c>
      <c r="AQ353" s="155" t="s">
        <v>185</v>
      </c>
      <c r="AR353" s="149" t="s">
        <v>835</v>
      </c>
      <c r="AS353" s="161" t="str">
        <f t="shared" si="61"/>
        <v>静岡県浜松市</v>
      </c>
      <c r="AT353" s="147">
        <v>10.210000000000001</v>
      </c>
      <c r="AU353" s="149">
        <v>10.17</v>
      </c>
      <c r="AV353" s="172">
        <v>10.14</v>
      </c>
    </row>
    <row r="354" spans="10:48">
      <c r="J354" s="2"/>
      <c r="K354" s="2"/>
      <c r="L354" s="2"/>
      <c r="M354" s="2"/>
      <c r="N354" s="2"/>
      <c r="AJ354" s="2"/>
      <c r="AL354" s="4" t="s">
        <v>152</v>
      </c>
      <c r="AM354" s="4" t="s">
        <v>838</v>
      </c>
      <c r="AO354" s="8" t="s">
        <v>702</v>
      </c>
      <c r="AP354" s="12">
        <v>0.03</v>
      </c>
      <c r="AQ354" s="155" t="s">
        <v>185</v>
      </c>
      <c r="AR354" s="149" t="s">
        <v>837</v>
      </c>
      <c r="AS354" s="161" t="str">
        <f t="shared" si="61"/>
        <v>静岡県沼津市</v>
      </c>
      <c r="AT354" s="147">
        <v>10.210000000000001</v>
      </c>
      <c r="AU354" s="149">
        <v>10.17</v>
      </c>
      <c r="AV354" s="172">
        <v>10.14</v>
      </c>
    </row>
    <row r="355" spans="10:48">
      <c r="J355" s="2"/>
      <c r="K355" s="2"/>
      <c r="L355" s="2"/>
      <c r="M355" s="2"/>
      <c r="N355" s="2"/>
      <c r="AJ355" s="2"/>
      <c r="AL355" s="4" t="s">
        <v>155</v>
      </c>
      <c r="AM355" s="4" t="s">
        <v>840</v>
      </c>
      <c r="AO355" s="8" t="s">
        <v>702</v>
      </c>
      <c r="AP355" s="12">
        <v>0.03</v>
      </c>
      <c r="AQ355" s="155" t="s">
        <v>185</v>
      </c>
      <c r="AR355" s="149" t="s">
        <v>839</v>
      </c>
      <c r="AS355" s="161" t="str">
        <f t="shared" si="61"/>
        <v>静岡県三島市</v>
      </c>
      <c r="AT355" s="147">
        <v>10.210000000000001</v>
      </c>
      <c r="AU355" s="149">
        <v>10.17</v>
      </c>
      <c r="AV355" s="172">
        <v>10.14</v>
      </c>
    </row>
    <row r="356" spans="10:48">
      <c r="J356" s="2"/>
      <c r="K356" s="2"/>
      <c r="L356" s="2"/>
      <c r="M356" s="2"/>
      <c r="N356" s="2"/>
      <c r="AJ356" s="2"/>
      <c r="AL356" s="4" t="s">
        <v>155</v>
      </c>
      <c r="AM356" s="4" t="s">
        <v>842</v>
      </c>
      <c r="AO356" s="8" t="s">
        <v>702</v>
      </c>
      <c r="AP356" s="12">
        <v>0.03</v>
      </c>
      <c r="AQ356" s="155" t="s">
        <v>185</v>
      </c>
      <c r="AR356" s="149" t="s">
        <v>841</v>
      </c>
      <c r="AS356" s="161" t="str">
        <f t="shared" si="61"/>
        <v>静岡県富士宮市</v>
      </c>
      <c r="AT356" s="147">
        <v>10.210000000000001</v>
      </c>
      <c r="AU356" s="149">
        <v>10.17</v>
      </c>
      <c r="AV356" s="172">
        <v>10.14</v>
      </c>
    </row>
    <row r="357" spans="10:48">
      <c r="J357" s="2"/>
      <c r="K357" s="2"/>
      <c r="L357" s="2"/>
      <c r="M357" s="2"/>
      <c r="N357" s="2"/>
      <c r="AJ357" s="2"/>
      <c r="AL357" s="4" t="s">
        <v>155</v>
      </c>
      <c r="AM357" s="4" t="s">
        <v>844</v>
      </c>
      <c r="AO357" s="8" t="s">
        <v>702</v>
      </c>
      <c r="AP357" s="12">
        <v>0.03</v>
      </c>
      <c r="AQ357" s="155" t="s">
        <v>185</v>
      </c>
      <c r="AR357" s="149" t="s">
        <v>843</v>
      </c>
      <c r="AS357" s="161" t="str">
        <f t="shared" si="61"/>
        <v>静岡県島田市</v>
      </c>
      <c r="AT357" s="147">
        <v>10.210000000000001</v>
      </c>
      <c r="AU357" s="149">
        <v>10.17</v>
      </c>
      <c r="AV357" s="172">
        <v>10.14</v>
      </c>
    </row>
    <row r="358" spans="10:48">
      <c r="J358" s="2"/>
      <c r="K358" s="2"/>
      <c r="L358" s="2"/>
      <c r="M358" s="2"/>
      <c r="N358" s="2"/>
      <c r="AJ358" s="2"/>
      <c r="AL358" s="4" t="s">
        <v>155</v>
      </c>
      <c r="AM358" s="4" t="s">
        <v>846</v>
      </c>
      <c r="AO358" s="8" t="s">
        <v>702</v>
      </c>
      <c r="AP358" s="12">
        <v>0.03</v>
      </c>
      <c r="AQ358" s="155" t="s">
        <v>185</v>
      </c>
      <c r="AR358" s="149" t="s">
        <v>845</v>
      </c>
      <c r="AS358" s="161" t="str">
        <f t="shared" si="61"/>
        <v>静岡県富士市</v>
      </c>
      <c r="AT358" s="147">
        <v>10.210000000000001</v>
      </c>
      <c r="AU358" s="149">
        <v>10.17</v>
      </c>
      <c r="AV358" s="172">
        <v>10.14</v>
      </c>
    </row>
    <row r="359" spans="10:48">
      <c r="J359" s="2"/>
      <c r="K359" s="2"/>
      <c r="L359" s="2"/>
      <c r="M359" s="2"/>
      <c r="N359" s="2"/>
      <c r="AJ359" s="2"/>
      <c r="AL359" s="4" t="s">
        <v>155</v>
      </c>
      <c r="AM359" s="4" t="s">
        <v>848</v>
      </c>
      <c r="AO359" s="8" t="s">
        <v>702</v>
      </c>
      <c r="AP359" s="12">
        <v>0.03</v>
      </c>
      <c r="AQ359" s="155" t="s">
        <v>185</v>
      </c>
      <c r="AR359" s="149" t="s">
        <v>847</v>
      </c>
      <c r="AS359" s="161" t="str">
        <f t="shared" si="61"/>
        <v>静岡県磐田市</v>
      </c>
      <c r="AT359" s="147">
        <v>10.210000000000001</v>
      </c>
      <c r="AU359" s="149">
        <v>10.17</v>
      </c>
      <c r="AV359" s="172">
        <v>10.14</v>
      </c>
    </row>
    <row r="360" spans="10:48">
      <c r="J360" s="2"/>
      <c r="K360" s="2"/>
      <c r="L360" s="2"/>
      <c r="M360" s="2"/>
      <c r="N360" s="2"/>
      <c r="AJ360" s="2"/>
      <c r="AL360" s="4" t="s">
        <v>155</v>
      </c>
      <c r="AM360" s="4" t="s">
        <v>850</v>
      </c>
      <c r="AO360" s="8" t="s">
        <v>702</v>
      </c>
      <c r="AP360" s="12">
        <v>0.03</v>
      </c>
      <c r="AQ360" s="155" t="s">
        <v>185</v>
      </c>
      <c r="AR360" s="149" t="s">
        <v>849</v>
      </c>
      <c r="AS360" s="161" t="str">
        <f t="shared" si="61"/>
        <v>静岡県焼津市</v>
      </c>
      <c r="AT360" s="147">
        <v>10.210000000000001</v>
      </c>
      <c r="AU360" s="149">
        <v>10.17</v>
      </c>
      <c r="AV360" s="172">
        <v>10.14</v>
      </c>
    </row>
    <row r="361" spans="10:48">
      <c r="J361" s="2"/>
      <c r="K361" s="2"/>
      <c r="L361" s="2"/>
      <c r="M361" s="2"/>
      <c r="N361" s="2"/>
      <c r="AJ361" s="2"/>
      <c r="AL361" s="4" t="s">
        <v>155</v>
      </c>
      <c r="AM361" s="4" t="s">
        <v>852</v>
      </c>
      <c r="AO361" s="8" t="s">
        <v>702</v>
      </c>
      <c r="AP361" s="12">
        <v>0.03</v>
      </c>
      <c r="AQ361" s="155" t="s">
        <v>185</v>
      </c>
      <c r="AR361" s="149" t="s">
        <v>851</v>
      </c>
      <c r="AS361" s="161" t="str">
        <f t="shared" si="61"/>
        <v>静岡県掛川市</v>
      </c>
      <c r="AT361" s="147">
        <v>10.210000000000001</v>
      </c>
      <c r="AU361" s="149">
        <v>10.17</v>
      </c>
      <c r="AV361" s="172">
        <v>10.14</v>
      </c>
    </row>
    <row r="362" spans="10:48">
      <c r="J362" s="2"/>
      <c r="K362" s="2"/>
      <c r="L362" s="2"/>
      <c r="M362" s="2"/>
      <c r="N362" s="2"/>
      <c r="AJ362" s="2"/>
      <c r="AL362" s="4" t="s">
        <v>155</v>
      </c>
      <c r="AM362" s="4" t="s">
        <v>854</v>
      </c>
      <c r="AO362" s="8" t="s">
        <v>702</v>
      </c>
      <c r="AP362" s="12">
        <v>0.03</v>
      </c>
      <c r="AQ362" s="155" t="s">
        <v>185</v>
      </c>
      <c r="AR362" s="149" t="s">
        <v>853</v>
      </c>
      <c r="AS362" s="161" t="str">
        <f t="shared" si="61"/>
        <v>静岡県藤枝市</v>
      </c>
      <c r="AT362" s="147">
        <v>10.210000000000001</v>
      </c>
      <c r="AU362" s="149">
        <v>10.17</v>
      </c>
      <c r="AV362" s="172">
        <v>10.14</v>
      </c>
    </row>
    <row r="363" spans="10:48">
      <c r="J363" s="2"/>
      <c r="K363" s="2"/>
      <c r="L363" s="2"/>
      <c r="M363" s="2"/>
      <c r="N363" s="2"/>
      <c r="AJ363" s="2"/>
      <c r="AL363" s="4" t="s">
        <v>155</v>
      </c>
      <c r="AM363" s="4" t="s">
        <v>856</v>
      </c>
      <c r="AO363" s="8" t="s">
        <v>702</v>
      </c>
      <c r="AP363" s="12">
        <v>0.03</v>
      </c>
      <c r="AQ363" s="155" t="s">
        <v>185</v>
      </c>
      <c r="AR363" s="149" t="s">
        <v>855</v>
      </c>
      <c r="AS363" s="161" t="str">
        <f t="shared" si="61"/>
        <v>静岡県御殿場市</v>
      </c>
      <c r="AT363" s="147">
        <v>10.210000000000001</v>
      </c>
      <c r="AU363" s="149">
        <v>10.17</v>
      </c>
      <c r="AV363" s="172">
        <v>10.14</v>
      </c>
    </row>
    <row r="364" spans="10:48">
      <c r="J364" s="2"/>
      <c r="K364" s="2"/>
      <c r="L364" s="2"/>
      <c r="M364" s="2"/>
      <c r="N364" s="2"/>
      <c r="AJ364" s="2"/>
      <c r="AL364" s="4" t="s">
        <v>155</v>
      </c>
      <c r="AM364" s="4" t="s">
        <v>858</v>
      </c>
      <c r="AO364" s="8" t="s">
        <v>702</v>
      </c>
      <c r="AP364" s="12">
        <v>0.03</v>
      </c>
      <c r="AQ364" s="155" t="s">
        <v>185</v>
      </c>
      <c r="AR364" s="149" t="s">
        <v>857</v>
      </c>
      <c r="AS364" s="161" t="str">
        <f t="shared" si="61"/>
        <v>静岡県袋井市</v>
      </c>
      <c r="AT364" s="147">
        <v>10.210000000000001</v>
      </c>
      <c r="AU364" s="149">
        <v>10.17</v>
      </c>
      <c r="AV364" s="172">
        <v>10.14</v>
      </c>
    </row>
    <row r="365" spans="10:48">
      <c r="J365" s="2"/>
      <c r="K365" s="2"/>
      <c r="L365" s="2"/>
      <c r="M365" s="2"/>
      <c r="N365" s="2"/>
      <c r="AJ365" s="2"/>
      <c r="AL365" s="4" t="s">
        <v>155</v>
      </c>
      <c r="AM365" s="4" t="s">
        <v>860</v>
      </c>
      <c r="AO365" s="8" t="s">
        <v>702</v>
      </c>
      <c r="AP365" s="12">
        <v>0.03</v>
      </c>
      <c r="AQ365" s="155" t="s">
        <v>185</v>
      </c>
      <c r="AR365" s="149" t="s">
        <v>859</v>
      </c>
      <c r="AS365" s="161" t="str">
        <f t="shared" si="61"/>
        <v>静岡県裾野市</v>
      </c>
      <c r="AT365" s="147">
        <v>10.210000000000001</v>
      </c>
      <c r="AU365" s="149">
        <v>10.17</v>
      </c>
      <c r="AV365" s="172">
        <v>10.14</v>
      </c>
    </row>
    <row r="366" spans="10:48">
      <c r="J366" s="2"/>
      <c r="K366" s="2"/>
      <c r="L366" s="2"/>
      <c r="M366" s="2"/>
      <c r="N366" s="2"/>
      <c r="AJ366" s="2"/>
      <c r="AL366" s="4" t="s">
        <v>155</v>
      </c>
      <c r="AM366" s="4" t="s">
        <v>214</v>
      </c>
      <c r="AO366" s="8" t="s">
        <v>702</v>
      </c>
      <c r="AP366" s="12">
        <v>0.03</v>
      </c>
      <c r="AQ366" s="155" t="s">
        <v>185</v>
      </c>
      <c r="AR366" s="149" t="s">
        <v>861</v>
      </c>
      <c r="AS366" s="161" t="str">
        <f t="shared" si="61"/>
        <v>静岡県函南町</v>
      </c>
      <c r="AT366" s="147">
        <v>10.210000000000001</v>
      </c>
      <c r="AU366" s="149">
        <v>10.17</v>
      </c>
      <c r="AV366" s="172">
        <v>10.14</v>
      </c>
    </row>
    <row r="367" spans="10:48">
      <c r="J367" s="2"/>
      <c r="K367" s="2"/>
      <c r="L367" s="2"/>
      <c r="M367" s="2"/>
      <c r="N367" s="2"/>
      <c r="AJ367" s="2"/>
      <c r="AL367" s="4" t="s">
        <v>155</v>
      </c>
      <c r="AM367" s="4" t="s">
        <v>862</v>
      </c>
      <c r="AO367" s="8" t="s">
        <v>702</v>
      </c>
      <c r="AP367" s="12">
        <v>0.03</v>
      </c>
      <c r="AQ367" s="155" t="s">
        <v>185</v>
      </c>
      <c r="AR367" s="149" t="s">
        <v>1945</v>
      </c>
      <c r="AS367" s="161" t="str">
        <f t="shared" si="61"/>
        <v>静岡県清水町</v>
      </c>
      <c r="AT367" s="147">
        <v>10.210000000000001</v>
      </c>
      <c r="AU367" s="149">
        <v>10.17</v>
      </c>
      <c r="AV367" s="172">
        <v>10.14</v>
      </c>
    </row>
    <row r="368" spans="10:48">
      <c r="J368" s="2"/>
      <c r="K368" s="2"/>
      <c r="L368" s="2"/>
      <c r="M368" s="2"/>
      <c r="N368" s="2"/>
      <c r="AJ368" s="2"/>
      <c r="AL368" s="4" t="s">
        <v>155</v>
      </c>
      <c r="AM368" s="4" t="s">
        <v>864</v>
      </c>
      <c r="AO368" s="8" t="s">
        <v>702</v>
      </c>
      <c r="AP368" s="12">
        <v>0.03</v>
      </c>
      <c r="AQ368" s="155" t="s">
        <v>185</v>
      </c>
      <c r="AR368" s="149" t="s">
        <v>863</v>
      </c>
      <c r="AS368" s="161" t="str">
        <f t="shared" si="61"/>
        <v>静岡県長泉町</v>
      </c>
      <c r="AT368" s="147">
        <v>10.210000000000001</v>
      </c>
      <c r="AU368" s="149">
        <v>10.17</v>
      </c>
      <c r="AV368" s="172">
        <v>10.14</v>
      </c>
    </row>
    <row r="369" spans="10:48">
      <c r="J369" s="2"/>
      <c r="K369" s="2"/>
      <c r="L369" s="2"/>
      <c r="M369" s="2"/>
      <c r="N369" s="2"/>
      <c r="AJ369" s="2"/>
      <c r="AL369" s="4" t="s">
        <v>155</v>
      </c>
      <c r="AM369" s="4" t="s">
        <v>866</v>
      </c>
      <c r="AO369" s="8" t="s">
        <v>702</v>
      </c>
      <c r="AP369" s="12">
        <v>0.03</v>
      </c>
      <c r="AQ369" s="155" t="s">
        <v>185</v>
      </c>
      <c r="AR369" s="149" t="s">
        <v>865</v>
      </c>
      <c r="AS369" s="161" t="str">
        <f t="shared" si="61"/>
        <v>静岡県小山町</v>
      </c>
      <c r="AT369" s="147">
        <v>10.210000000000001</v>
      </c>
      <c r="AU369" s="149">
        <v>10.17</v>
      </c>
      <c r="AV369" s="172">
        <v>10.14</v>
      </c>
    </row>
    <row r="370" spans="10:48">
      <c r="J370" s="2"/>
      <c r="K370" s="2"/>
      <c r="L370" s="2"/>
      <c r="M370" s="2"/>
      <c r="N370" s="2"/>
      <c r="AJ370" s="2"/>
      <c r="AL370" s="4" t="s">
        <v>155</v>
      </c>
      <c r="AM370" s="4" t="s">
        <v>868</v>
      </c>
      <c r="AO370" s="8" t="s">
        <v>702</v>
      </c>
      <c r="AP370" s="12">
        <v>0.03</v>
      </c>
      <c r="AQ370" s="155" t="s">
        <v>185</v>
      </c>
      <c r="AR370" s="149" t="s">
        <v>867</v>
      </c>
      <c r="AS370" s="161" t="str">
        <f t="shared" si="61"/>
        <v>静岡県川根本町</v>
      </c>
      <c r="AT370" s="147">
        <v>10.210000000000001</v>
      </c>
      <c r="AU370" s="149">
        <v>10.17</v>
      </c>
      <c r="AV370" s="172">
        <v>10.14</v>
      </c>
    </row>
    <row r="371" spans="10:48">
      <c r="J371" s="2"/>
      <c r="K371" s="2"/>
      <c r="L371" s="2"/>
      <c r="M371" s="2"/>
      <c r="N371" s="2"/>
      <c r="AJ371" s="2"/>
      <c r="AL371" s="4" t="s">
        <v>155</v>
      </c>
      <c r="AM371" s="4" t="s">
        <v>869</v>
      </c>
      <c r="AO371" s="8" t="s">
        <v>702</v>
      </c>
      <c r="AP371" s="12">
        <v>0.03</v>
      </c>
      <c r="AQ371" s="155" t="s">
        <v>185</v>
      </c>
      <c r="AR371" s="149" t="s">
        <v>1946</v>
      </c>
      <c r="AS371" s="161" t="str">
        <f t="shared" si="61"/>
        <v>静岡県森町</v>
      </c>
      <c r="AT371" s="147">
        <v>10.210000000000001</v>
      </c>
      <c r="AU371" s="149">
        <v>10.17</v>
      </c>
      <c r="AV371" s="172">
        <v>10.14</v>
      </c>
    </row>
    <row r="372" spans="10:48">
      <c r="J372" s="2"/>
      <c r="K372" s="2"/>
      <c r="L372" s="2"/>
      <c r="M372" s="2"/>
      <c r="N372" s="2"/>
      <c r="AJ372" s="2"/>
      <c r="AL372" s="4" t="s">
        <v>155</v>
      </c>
      <c r="AM372" s="4" t="s">
        <v>871</v>
      </c>
      <c r="AO372" s="8" t="s">
        <v>702</v>
      </c>
      <c r="AP372" s="12">
        <v>0.03</v>
      </c>
      <c r="AQ372" s="155" t="s">
        <v>187</v>
      </c>
      <c r="AR372" s="149" t="s">
        <v>870</v>
      </c>
      <c r="AS372" s="161" t="str">
        <f t="shared" si="61"/>
        <v>愛知県豊橋市</v>
      </c>
      <c r="AT372" s="147">
        <v>10.210000000000001</v>
      </c>
      <c r="AU372" s="149">
        <v>10.17</v>
      </c>
      <c r="AV372" s="172">
        <v>10.14</v>
      </c>
    </row>
    <row r="373" spans="10:48">
      <c r="J373" s="2"/>
      <c r="K373" s="2"/>
      <c r="L373" s="2"/>
      <c r="M373" s="2"/>
      <c r="N373" s="2"/>
      <c r="AJ373" s="2"/>
      <c r="AL373" s="4" t="s">
        <v>155</v>
      </c>
      <c r="AM373" s="4" t="s">
        <v>873</v>
      </c>
      <c r="AO373" s="8" t="s">
        <v>702</v>
      </c>
      <c r="AP373" s="12">
        <v>0.03</v>
      </c>
      <c r="AQ373" s="155" t="s">
        <v>187</v>
      </c>
      <c r="AR373" s="149" t="s">
        <v>872</v>
      </c>
      <c r="AS373" s="161" t="str">
        <f t="shared" si="61"/>
        <v>愛知県半田市</v>
      </c>
      <c r="AT373" s="147">
        <v>10.210000000000001</v>
      </c>
      <c r="AU373" s="149">
        <v>10.17</v>
      </c>
      <c r="AV373" s="172">
        <v>10.14</v>
      </c>
    </row>
    <row r="374" spans="10:48">
      <c r="J374" s="2"/>
      <c r="K374" s="2"/>
      <c r="L374" s="2"/>
      <c r="M374" s="2"/>
      <c r="N374" s="2"/>
      <c r="AJ374" s="2"/>
      <c r="AL374" s="4" t="s">
        <v>155</v>
      </c>
      <c r="AM374" s="4" t="s">
        <v>875</v>
      </c>
      <c r="AO374" s="8" t="s">
        <v>702</v>
      </c>
      <c r="AP374" s="12">
        <v>0.03</v>
      </c>
      <c r="AQ374" s="155" t="s">
        <v>187</v>
      </c>
      <c r="AR374" s="149" t="s">
        <v>874</v>
      </c>
      <c r="AS374" s="161" t="str">
        <f t="shared" si="61"/>
        <v>愛知県豊川市</v>
      </c>
      <c r="AT374" s="147">
        <v>10.210000000000001</v>
      </c>
      <c r="AU374" s="149">
        <v>10.17</v>
      </c>
      <c r="AV374" s="172">
        <v>10.14</v>
      </c>
    </row>
    <row r="375" spans="10:48">
      <c r="J375" s="2"/>
      <c r="K375" s="2"/>
      <c r="L375" s="2"/>
      <c r="M375" s="2"/>
      <c r="N375" s="2"/>
      <c r="AJ375" s="2"/>
      <c r="AL375" s="4" t="s">
        <v>155</v>
      </c>
      <c r="AM375" s="4" t="s">
        <v>877</v>
      </c>
      <c r="AO375" s="8" t="s">
        <v>702</v>
      </c>
      <c r="AP375" s="12">
        <v>0.03</v>
      </c>
      <c r="AQ375" s="155" t="s">
        <v>187</v>
      </c>
      <c r="AR375" s="149" t="s">
        <v>876</v>
      </c>
      <c r="AS375" s="161" t="str">
        <f t="shared" si="61"/>
        <v>愛知県蒲郡市</v>
      </c>
      <c r="AT375" s="147">
        <v>10.210000000000001</v>
      </c>
      <c r="AU375" s="149">
        <v>10.17</v>
      </c>
      <c r="AV375" s="172">
        <v>10.14</v>
      </c>
    </row>
    <row r="376" spans="10:48">
      <c r="J376" s="2"/>
      <c r="K376" s="2"/>
      <c r="L376" s="2"/>
      <c r="M376" s="2"/>
      <c r="N376" s="2"/>
      <c r="AJ376" s="2"/>
      <c r="AL376" s="4" t="s">
        <v>155</v>
      </c>
      <c r="AM376" s="4" t="s">
        <v>879</v>
      </c>
      <c r="AO376" s="8" t="s">
        <v>702</v>
      </c>
      <c r="AP376" s="12">
        <v>0.03</v>
      </c>
      <c r="AQ376" s="155" t="s">
        <v>187</v>
      </c>
      <c r="AR376" s="149" t="s">
        <v>878</v>
      </c>
      <c r="AS376" s="161" t="str">
        <f t="shared" si="61"/>
        <v>愛知県常滑市</v>
      </c>
      <c r="AT376" s="147">
        <v>10.210000000000001</v>
      </c>
      <c r="AU376" s="149">
        <v>10.17</v>
      </c>
      <c r="AV376" s="172">
        <v>10.14</v>
      </c>
    </row>
    <row r="377" spans="10:48">
      <c r="J377" s="2"/>
      <c r="K377" s="2"/>
      <c r="L377" s="2"/>
      <c r="M377" s="2"/>
      <c r="N377" s="2"/>
      <c r="AJ377" s="2"/>
      <c r="AL377" s="4" t="s">
        <v>155</v>
      </c>
      <c r="AM377" s="4" t="s">
        <v>881</v>
      </c>
      <c r="AO377" s="8" t="s">
        <v>702</v>
      </c>
      <c r="AP377" s="12">
        <v>0.03</v>
      </c>
      <c r="AQ377" s="155" t="s">
        <v>187</v>
      </c>
      <c r="AR377" s="149" t="s">
        <v>880</v>
      </c>
      <c r="AS377" s="161" t="str">
        <f t="shared" si="61"/>
        <v>愛知県小牧市</v>
      </c>
      <c r="AT377" s="147">
        <v>10.210000000000001</v>
      </c>
      <c r="AU377" s="149">
        <v>10.17</v>
      </c>
      <c r="AV377" s="172">
        <v>10.14</v>
      </c>
    </row>
    <row r="378" spans="10:48">
      <c r="J378" s="2"/>
      <c r="K378" s="2"/>
      <c r="L378" s="2"/>
      <c r="M378" s="2"/>
      <c r="N378" s="2"/>
      <c r="AJ378" s="2"/>
      <c r="AL378" s="4" t="s">
        <v>155</v>
      </c>
      <c r="AM378" s="4" t="s">
        <v>883</v>
      </c>
      <c r="AO378" s="8" t="s">
        <v>702</v>
      </c>
      <c r="AP378" s="12">
        <v>0.03</v>
      </c>
      <c r="AQ378" s="155" t="s">
        <v>187</v>
      </c>
      <c r="AR378" s="149" t="s">
        <v>882</v>
      </c>
      <c r="AS378" s="161" t="str">
        <f t="shared" si="61"/>
        <v>愛知県新城市</v>
      </c>
      <c r="AT378" s="147">
        <v>10.210000000000001</v>
      </c>
      <c r="AU378" s="149">
        <v>10.17</v>
      </c>
      <c r="AV378" s="172">
        <v>10.14</v>
      </c>
    </row>
    <row r="379" spans="10:48">
      <c r="J379" s="2"/>
      <c r="K379" s="2"/>
      <c r="L379" s="2"/>
      <c r="M379" s="2"/>
      <c r="N379" s="2"/>
      <c r="AJ379" s="2"/>
      <c r="AL379" s="4" t="s">
        <v>155</v>
      </c>
      <c r="AM379" s="4" t="s">
        <v>885</v>
      </c>
      <c r="AO379" s="8" t="s">
        <v>702</v>
      </c>
      <c r="AP379" s="12">
        <v>0.03</v>
      </c>
      <c r="AQ379" s="155" t="s">
        <v>187</v>
      </c>
      <c r="AR379" s="149" t="s">
        <v>884</v>
      </c>
      <c r="AS379" s="161" t="str">
        <f t="shared" si="61"/>
        <v>愛知県東海市</v>
      </c>
      <c r="AT379" s="147">
        <v>10.210000000000001</v>
      </c>
      <c r="AU379" s="149">
        <v>10.17</v>
      </c>
      <c r="AV379" s="172">
        <v>10.14</v>
      </c>
    </row>
    <row r="380" spans="10:48">
      <c r="J380" s="2"/>
      <c r="K380" s="2"/>
      <c r="L380" s="2"/>
      <c r="M380" s="2"/>
      <c r="N380" s="2"/>
      <c r="AJ380" s="2"/>
      <c r="AL380" s="4" t="s">
        <v>155</v>
      </c>
      <c r="AM380" s="4" t="s">
        <v>887</v>
      </c>
      <c r="AO380" s="8" t="s">
        <v>702</v>
      </c>
      <c r="AP380" s="12">
        <v>0.03</v>
      </c>
      <c r="AQ380" s="155" t="s">
        <v>187</v>
      </c>
      <c r="AR380" s="149" t="s">
        <v>886</v>
      </c>
      <c r="AS380" s="161" t="str">
        <f t="shared" si="61"/>
        <v>愛知県大府市</v>
      </c>
      <c r="AT380" s="147">
        <v>10.210000000000001</v>
      </c>
      <c r="AU380" s="149">
        <v>10.17</v>
      </c>
      <c r="AV380" s="172">
        <v>10.14</v>
      </c>
    </row>
    <row r="381" spans="10:48">
      <c r="J381" s="2"/>
      <c r="K381" s="2"/>
      <c r="L381" s="2"/>
      <c r="M381" s="2"/>
      <c r="N381" s="2"/>
      <c r="AJ381" s="2"/>
      <c r="AL381" s="4" t="s">
        <v>155</v>
      </c>
      <c r="AM381" s="4" t="s">
        <v>889</v>
      </c>
      <c r="AO381" s="8" t="s">
        <v>702</v>
      </c>
      <c r="AP381" s="12">
        <v>0.03</v>
      </c>
      <c r="AQ381" s="155" t="s">
        <v>187</v>
      </c>
      <c r="AR381" s="149" t="s">
        <v>888</v>
      </c>
      <c r="AS381" s="161" t="str">
        <f t="shared" si="61"/>
        <v>愛知県知多市</v>
      </c>
      <c r="AT381" s="147">
        <v>10.210000000000001</v>
      </c>
      <c r="AU381" s="149">
        <v>10.17</v>
      </c>
      <c r="AV381" s="172">
        <v>10.14</v>
      </c>
    </row>
    <row r="382" spans="10:48">
      <c r="J382" s="2"/>
      <c r="K382" s="2"/>
      <c r="L382" s="2"/>
      <c r="M382" s="2"/>
      <c r="N382" s="2"/>
      <c r="AJ382" s="2"/>
      <c r="AL382" s="4" t="s">
        <v>155</v>
      </c>
      <c r="AM382" s="4" t="s">
        <v>891</v>
      </c>
      <c r="AO382" s="8" t="s">
        <v>702</v>
      </c>
      <c r="AP382" s="12">
        <v>0.03</v>
      </c>
      <c r="AQ382" s="155" t="s">
        <v>187</v>
      </c>
      <c r="AR382" s="149" t="s">
        <v>890</v>
      </c>
      <c r="AS382" s="161" t="str">
        <f t="shared" si="61"/>
        <v>愛知県高浜市</v>
      </c>
      <c r="AT382" s="147">
        <v>10.210000000000001</v>
      </c>
      <c r="AU382" s="149">
        <v>10.17</v>
      </c>
      <c r="AV382" s="172">
        <v>10.14</v>
      </c>
    </row>
    <row r="383" spans="10:48">
      <c r="J383" s="2"/>
      <c r="K383" s="2"/>
      <c r="L383" s="2"/>
      <c r="M383" s="2"/>
      <c r="N383" s="2"/>
      <c r="AJ383" s="2"/>
      <c r="AL383" s="4" t="s">
        <v>155</v>
      </c>
      <c r="AM383" s="4" t="s">
        <v>893</v>
      </c>
      <c r="AO383" s="8" t="s">
        <v>702</v>
      </c>
      <c r="AP383" s="12">
        <v>0.03</v>
      </c>
      <c r="AQ383" s="155" t="s">
        <v>187</v>
      </c>
      <c r="AR383" s="149" t="s">
        <v>892</v>
      </c>
      <c r="AS383" s="161" t="str">
        <f t="shared" si="61"/>
        <v>愛知県田原市</v>
      </c>
      <c r="AT383" s="147">
        <v>10.210000000000001</v>
      </c>
      <c r="AU383" s="149">
        <v>10.17</v>
      </c>
      <c r="AV383" s="172">
        <v>10.14</v>
      </c>
    </row>
    <row r="384" spans="10:48">
      <c r="J384" s="2"/>
      <c r="K384" s="2"/>
      <c r="L384" s="2"/>
      <c r="M384" s="2"/>
      <c r="N384" s="2"/>
      <c r="AJ384" s="2"/>
      <c r="AL384" s="4" t="s">
        <v>155</v>
      </c>
      <c r="AM384" s="4" t="s">
        <v>895</v>
      </c>
      <c r="AO384" s="8" t="s">
        <v>702</v>
      </c>
      <c r="AP384" s="12">
        <v>0.03</v>
      </c>
      <c r="AQ384" s="155" t="s">
        <v>187</v>
      </c>
      <c r="AR384" s="149" t="s">
        <v>894</v>
      </c>
      <c r="AS384" s="161" t="str">
        <f t="shared" si="61"/>
        <v>愛知県大口町</v>
      </c>
      <c r="AT384" s="147">
        <v>10.210000000000001</v>
      </c>
      <c r="AU384" s="149">
        <v>10.17</v>
      </c>
      <c r="AV384" s="172">
        <v>10.14</v>
      </c>
    </row>
    <row r="385" spans="10:48">
      <c r="J385" s="2"/>
      <c r="K385" s="2"/>
      <c r="L385" s="2"/>
      <c r="M385" s="2"/>
      <c r="N385" s="2"/>
      <c r="AJ385" s="2"/>
      <c r="AL385" s="4" t="s">
        <v>155</v>
      </c>
      <c r="AM385" s="4" t="s">
        <v>897</v>
      </c>
      <c r="AO385" s="8" t="s">
        <v>702</v>
      </c>
      <c r="AP385" s="12">
        <v>0.03</v>
      </c>
      <c r="AQ385" s="155" t="s">
        <v>187</v>
      </c>
      <c r="AR385" s="149" t="s">
        <v>896</v>
      </c>
      <c r="AS385" s="161" t="str">
        <f t="shared" si="61"/>
        <v>愛知県扶桑町</v>
      </c>
      <c r="AT385" s="147">
        <v>10.210000000000001</v>
      </c>
      <c r="AU385" s="149">
        <v>10.17</v>
      </c>
      <c r="AV385" s="172">
        <v>10.14</v>
      </c>
    </row>
    <row r="386" spans="10:48">
      <c r="J386" s="2"/>
      <c r="K386" s="2"/>
      <c r="L386" s="2"/>
      <c r="M386" s="2"/>
      <c r="N386" s="2"/>
      <c r="AJ386" s="2"/>
      <c r="AL386" s="4" t="s">
        <v>155</v>
      </c>
      <c r="AM386" s="4" t="s">
        <v>813</v>
      </c>
      <c r="AO386" s="8" t="s">
        <v>702</v>
      </c>
      <c r="AP386" s="12">
        <v>0.03</v>
      </c>
      <c r="AQ386" s="155" t="s">
        <v>187</v>
      </c>
      <c r="AR386" s="149" t="s">
        <v>898</v>
      </c>
      <c r="AS386" s="161" t="str">
        <f t="shared" si="61"/>
        <v>愛知県阿久比町</v>
      </c>
      <c r="AT386" s="147">
        <v>10.210000000000001</v>
      </c>
      <c r="AU386" s="149">
        <v>10.17</v>
      </c>
      <c r="AV386" s="172">
        <v>10.14</v>
      </c>
    </row>
    <row r="387" spans="10:48">
      <c r="J387" s="2"/>
      <c r="K387" s="2"/>
      <c r="L387" s="2"/>
      <c r="M387" s="2"/>
      <c r="N387" s="2"/>
      <c r="AJ387" s="2"/>
      <c r="AL387" s="4" t="s">
        <v>155</v>
      </c>
      <c r="AM387" s="4" t="s">
        <v>900</v>
      </c>
      <c r="AO387" s="8" t="s">
        <v>702</v>
      </c>
      <c r="AP387" s="12">
        <v>0.03</v>
      </c>
      <c r="AQ387" s="155" t="s">
        <v>187</v>
      </c>
      <c r="AR387" s="149" t="s">
        <v>899</v>
      </c>
      <c r="AS387" s="161" t="str">
        <f t="shared" si="61"/>
        <v>愛知県東浦町</v>
      </c>
      <c r="AT387" s="147">
        <v>10.210000000000001</v>
      </c>
      <c r="AU387" s="149">
        <v>10.17</v>
      </c>
      <c r="AV387" s="172">
        <v>10.14</v>
      </c>
    </row>
    <row r="388" spans="10:48">
      <c r="J388" s="2"/>
      <c r="K388" s="2"/>
      <c r="L388" s="2"/>
      <c r="M388" s="2"/>
      <c r="N388" s="2"/>
      <c r="AJ388" s="2"/>
      <c r="AL388" s="4" t="s">
        <v>155</v>
      </c>
      <c r="AM388" s="4" t="s">
        <v>901</v>
      </c>
      <c r="AO388" s="8" t="s">
        <v>702</v>
      </c>
      <c r="AP388" s="12">
        <v>0.03</v>
      </c>
      <c r="AQ388" s="155" t="s">
        <v>187</v>
      </c>
      <c r="AR388" s="149" t="s">
        <v>2363</v>
      </c>
      <c r="AS388" s="161" t="str">
        <f t="shared" ref="AS388:AS451" si="62">AQ388&amp;AR388</f>
        <v>愛知県武豊町</v>
      </c>
      <c r="AT388" s="147">
        <v>10.210000000000001</v>
      </c>
      <c r="AU388" s="149">
        <v>10.17</v>
      </c>
      <c r="AV388" s="172">
        <v>10.14</v>
      </c>
    </row>
    <row r="389" spans="10:48">
      <c r="J389" s="2"/>
      <c r="K389" s="2"/>
      <c r="L389" s="2"/>
      <c r="M389" s="2"/>
      <c r="N389" s="2"/>
      <c r="AJ389" s="2"/>
      <c r="AL389" s="4" t="s">
        <v>155</v>
      </c>
      <c r="AM389" s="4" t="s">
        <v>903</v>
      </c>
      <c r="AO389" s="8" t="s">
        <v>702</v>
      </c>
      <c r="AP389" s="12">
        <v>0.03</v>
      </c>
      <c r="AQ389" s="155" t="s">
        <v>187</v>
      </c>
      <c r="AR389" s="149" t="s">
        <v>902</v>
      </c>
      <c r="AS389" s="161" t="str">
        <f t="shared" si="62"/>
        <v>愛知県幸田町</v>
      </c>
      <c r="AT389" s="147">
        <v>10.210000000000001</v>
      </c>
      <c r="AU389" s="149">
        <v>10.17</v>
      </c>
      <c r="AV389" s="172">
        <v>10.14</v>
      </c>
    </row>
    <row r="390" spans="10:48">
      <c r="J390" s="2"/>
      <c r="K390" s="2"/>
      <c r="L390" s="2"/>
      <c r="M390" s="2"/>
      <c r="N390" s="2"/>
      <c r="AJ390" s="2"/>
      <c r="AL390" s="4" t="s">
        <v>155</v>
      </c>
      <c r="AM390" s="4" t="s">
        <v>905</v>
      </c>
      <c r="AO390" s="8" t="s">
        <v>702</v>
      </c>
      <c r="AP390" s="12">
        <v>0.03</v>
      </c>
      <c r="AQ390" s="155" t="s">
        <v>187</v>
      </c>
      <c r="AR390" s="149" t="s">
        <v>904</v>
      </c>
      <c r="AS390" s="161" t="str">
        <f t="shared" si="62"/>
        <v>愛知県設楽町</v>
      </c>
      <c r="AT390" s="147">
        <v>10.210000000000001</v>
      </c>
      <c r="AU390" s="149">
        <v>10.17</v>
      </c>
      <c r="AV390" s="172">
        <v>10.14</v>
      </c>
    </row>
    <row r="391" spans="10:48">
      <c r="J391" s="2"/>
      <c r="K391" s="2"/>
      <c r="L391" s="2"/>
      <c r="M391" s="2"/>
      <c r="N391" s="2"/>
      <c r="AJ391" s="2"/>
      <c r="AL391" s="4" t="s">
        <v>155</v>
      </c>
      <c r="AM391" s="4" t="s">
        <v>907</v>
      </c>
      <c r="AO391" s="8" t="s">
        <v>702</v>
      </c>
      <c r="AP391" s="12">
        <v>0.03</v>
      </c>
      <c r="AQ391" s="155" t="s">
        <v>187</v>
      </c>
      <c r="AR391" s="149" t="s">
        <v>906</v>
      </c>
      <c r="AS391" s="161" t="str">
        <f t="shared" si="62"/>
        <v>愛知県東栄町</v>
      </c>
      <c r="AT391" s="147">
        <v>10.210000000000001</v>
      </c>
      <c r="AU391" s="149">
        <v>10.17</v>
      </c>
      <c r="AV391" s="172">
        <v>10.14</v>
      </c>
    </row>
    <row r="392" spans="10:48">
      <c r="J392" s="2"/>
      <c r="K392" s="2"/>
      <c r="L392" s="2"/>
      <c r="M392" s="2"/>
      <c r="N392" s="2"/>
      <c r="AJ392" s="2"/>
      <c r="AL392" s="4" t="s">
        <v>155</v>
      </c>
      <c r="AM392" s="4" t="s">
        <v>909</v>
      </c>
      <c r="AO392" s="8" t="s">
        <v>702</v>
      </c>
      <c r="AP392" s="12">
        <v>0.03</v>
      </c>
      <c r="AQ392" s="155" t="s">
        <v>187</v>
      </c>
      <c r="AR392" s="149" t="s">
        <v>908</v>
      </c>
      <c r="AS392" s="161" t="str">
        <f t="shared" si="62"/>
        <v>愛知県豊根村</v>
      </c>
      <c r="AT392" s="147">
        <v>10.210000000000001</v>
      </c>
      <c r="AU392" s="149">
        <v>10.17</v>
      </c>
      <c r="AV392" s="172">
        <v>10.14</v>
      </c>
    </row>
    <row r="393" spans="10:48">
      <c r="J393" s="2"/>
      <c r="K393" s="2"/>
      <c r="L393" s="2"/>
      <c r="M393" s="2"/>
      <c r="N393" s="2"/>
      <c r="AJ393" s="2"/>
      <c r="AL393" s="4" t="s">
        <v>155</v>
      </c>
      <c r="AM393" s="4" t="s">
        <v>911</v>
      </c>
      <c r="AO393" s="8" t="s">
        <v>702</v>
      </c>
      <c r="AP393" s="12">
        <v>0.03</v>
      </c>
      <c r="AQ393" s="155" t="s">
        <v>189</v>
      </c>
      <c r="AR393" s="149" t="s">
        <v>910</v>
      </c>
      <c r="AS393" s="161" t="str">
        <f t="shared" si="62"/>
        <v>三重県名張市</v>
      </c>
      <c r="AT393" s="147">
        <v>10.210000000000001</v>
      </c>
      <c r="AU393" s="149">
        <v>10.17</v>
      </c>
      <c r="AV393" s="172">
        <v>10.14</v>
      </c>
    </row>
    <row r="394" spans="10:48">
      <c r="J394" s="2"/>
      <c r="K394" s="2"/>
      <c r="L394" s="2"/>
      <c r="M394" s="2"/>
      <c r="N394" s="2"/>
      <c r="AJ394" s="2"/>
      <c r="AL394" s="4" t="s">
        <v>155</v>
      </c>
      <c r="AM394" s="4" t="s">
        <v>913</v>
      </c>
      <c r="AO394" s="8" t="s">
        <v>702</v>
      </c>
      <c r="AP394" s="12">
        <v>0.03</v>
      </c>
      <c r="AQ394" s="155" t="s">
        <v>189</v>
      </c>
      <c r="AR394" s="149" t="s">
        <v>912</v>
      </c>
      <c r="AS394" s="161" t="str">
        <f t="shared" si="62"/>
        <v>三重県いなべ市</v>
      </c>
      <c r="AT394" s="147">
        <v>10.210000000000001</v>
      </c>
      <c r="AU394" s="149">
        <v>10.17</v>
      </c>
      <c r="AV394" s="172">
        <v>10.14</v>
      </c>
    </row>
    <row r="395" spans="10:48">
      <c r="J395" s="2"/>
      <c r="K395" s="2"/>
      <c r="L395" s="2"/>
      <c r="M395" s="2"/>
      <c r="N395" s="2"/>
      <c r="AJ395" s="2"/>
      <c r="AL395" s="4" t="s">
        <v>155</v>
      </c>
      <c r="AM395" s="4" t="s">
        <v>915</v>
      </c>
      <c r="AO395" s="8" t="s">
        <v>702</v>
      </c>
      <c r="AP395" s="12">
        <v>0.03</v>
      </c>
      <c r="AQ395" s="155" t="s">
        <v>189</v>
      </c>
      <c r="AR395" s="149" t="s">
        <v>914</v>
      </c>
      <c r="AS395" s="161" t="str">
        <f t="shared" si="62"/>
        <v>三重県伊賀市</v>
      </c>
      <c r="AT395" s="147">
        <v>10.210000000000001</v>
      </c>
      <c r="AU395" s="149">
        <v>10.17</v>
      </c>
      <c r="AV395" s="172">
        <v>10.14</v>
      </c>
    </row>
    <row r="396" spans="10:48">
      <c r="J396" s="2"/>
      <c r="K396" s="2"/>
      <c r="L396" s="2"/>
      <c r="M396" s="2"/>
      <c r="N396" s="2"/>
      <c r="AJ396" s="2"/>
      <c r="AL396" s="4" t="s">
        <v>155</v>
      </c>
      <c r="AM396" s="4" t="s">
        <v>917</v>
      </c>
      <c r="AO396" s="8" t="s">
        <v>702</v>
      </c>
      <c r="AP396" s="12">
        <v>0.03</v>
      </c>
      <c r="AQ396" s="155" t="s">
        <v>189</v>
      </c>
      <c r="AR396" s="149" t="s">
        <v>916</v>
      </c>
      <c r="AS396" s="161" t="str">
        <f t="shared" si="62"/>
        <v>三重県木曽岬町</v>
      </c>
      <c r="AT396" s="147">
        <v>10.210000000000001</v>
      </c>
      <c r="AU396" s="149">
        <v>10.17</v>
      </c>
      <c r="AV396" s="172">
        <v>10.14</v>
      </c>
    </row>
    <row r="397" spans="10:48">
      <c r="J397" s="2"/>
      <c r="K397" s="2"/>
      <c r="L397" s="2"/>
      <c r="M397" s="2"/>
      <c r="N397" s="2"/>
      <c r="AJ397" s="2"/>
      <c r="AL397" s="4" t="s">
        <v>155</v>
      </c>
      <c r="AM397" s="4" t="s">
        <v>919</v>
      </c>
      <c r="AO397" s="8" t="s">
        <v>702</v>
      </c>
      <c r="AP397" s="12">
        <v>0.03</v>
      </c>
      <c r="AQ397" s="155" t="s">
        <v>189</v>
      </c>
      <c r="AR397" s="149" t="s">
        <v>918</v>
      </c>
      <c r="AS397" s="161" t="str">
        <f t="shared" si="62"/>
        <v>三重県東員町</v>
      </c>
      <c r="AT397" s="147">
        <v>10.210000000000001</v>
      </c>
      <c r="AU397" s="149">
        <v>10.17</v>
      </c>
      <c r="AV397" s="172">
        <v>10.14</v>
      </c>
    </row>
    <row r="398" spans="10:48">
      <c r="J398" s="2"/>
      <c r="K398" s="2"/>
      <c r="L398" s="2"/>
      <c r="M398" s="2"/>
      <c r="N398" s="2"/>
      <c r="AJ398" s="2"/>
      <c r="AL398" s="4" t="s">
        <v>155</v>
      </c>
      <c r="AM398" s="4" t="s">
        <v>921</v>
      </c>
      <c r="AO398" s="8" t="s">
        <v>702</v>
      </c>
      <c r="AP398" s="12">
        <v>0.03</v>
      </c>
      <c r="AQ398" s="155" t="s">
        <v>189</v>
      </c>
      <c r="AR398" s="149" t="s">
        <v>920</v>
      </c>
      <c r="AS398" s="161" t="str">
        <f t="shared" si="62"/>
        <v>三重県菰野町</v>
      </c>
      <c r="AT398" s="147">
        <v>10.210000000000001</v>
      </c>
      <c r="AU398" s="149">
        <v>10.17</v>
      </c>
      <c r="AV398" s="172">
        <v>10.14</v>
      </c>
    </row>
    <row r="399" spans="10:48">
      <c r="J399" s="2"/>
      <c r="K399" s="2"/>
      <c r="L399" s="2"/>
      <c r="M399" s="2"/>
      <c r="N399" s="2"/>
      <c r="AJ399" s="2"/>
      <c r="AL399" s="4" t="s">
        <v>155</v>
      </c>
      <c r="AM399" s="4" t="s">
        <v>922</v>
      </c>
      <c r="AO399" s="8" t="s">
        <v>702</v>
      </c>
      <c r="AP399" s="12">
        <v>0.03</v>
      </c>
      <c r="AQ399" s="155" t="s">
        <v>189</v>
      </c>
      <c r="AR399" s="149" t="s">
        <v>1947</v>
      </c>
      <c r="AS399" s="161" t="str">
        <f t="shared" si="62"/>
        <v>三重県朝日町</v>
      </c>
      <c r="AT399" s="147">
        <v>10.210000000000001</v>
      </c>
      <c r="AU399" s="149">
        <v>10.17</v>
      </c>
      <c r="AV399" s="172">
        <v>10.14</v>
      </c>
    </row>
    <row r="400" spans="10:48">
      <c r="J400" s="2"/>
      <c r="K400" s="2"/>
      <c r="L400" s="2"/>
      <c r="M400" s="2"/>
      <c r="N400" s="2"/>
      <c r="AJ400" s="2"/>
      <c r="AL400" s="4" t="s">
        <v>155</v>
      </c>
      <c r="AM400" s="4" t="s">
        <v>924</v>
      </c>
      <c r="AO400" s="8" t="s">
        <v>702</v>
      </c>
      <c r="AP400" s="12">
        <v>0.03</v>
      </c>
      <c r="AQ400" s="155" t="s">
        <v>189</v>
      </c>
      <c r="AR400" s="149" t="s">
        <v>923</v>
      </c>
      <c r="AS400" s="161" t="str">
        <f t="shared" si="62"/>
        <v>三重県川越町</v>
      </c>
      <c r="AT400" s="147">
        <v>10.210000000000001</v>
      </c>
      <c r="AU400" s="149">
        <v>10.17</v>
      </c>
      <c r="AV400" s="172">
        <v>10.14</v>
      </c>
    </row>
    <row r="401" spans="10:48">
      <c r="J401" s="2"/>
      <c r="K401" s="2"/>
      <c r="L401" s="2"/>
      <c r="M401" s="2"/>
      <c r="N401" s="2"/>
      <c r="AJ401" s="2"/>
      <c r="AL401" s="4" t="s">
        <v>155</v>
      </c>
      <c r="AM401" s="4" t="s">
        <v>926</v>
      </c>
      <c r="AO401" s="8" t="s">
        <v>702</v>
      </c>
      <c r="AP401" s="12">
        <v>0.03</v>
      </c>
      <c r="AQ401" s="155" t="s">
        <v>193</v>
      </c>
      <c r="AR401" s="149" t="s">
        <v>925</v>
      </c>
      <c r="AS401" s="161" t="str">
        <f t="shared" si="62"/>
        <v>滋賀県長浜市</v>
      </c>
      <c r="AT401" s="147">
        <v>10.210000000000001</v>
      </c>
      <c r="AU401" s="149">
        <v>10.17</v>
      </c>
      <c r="AV401" s="172">
        <v>10.14</v>
      </c>
    </row>
    <row r="402" spans="10:48">
      <c r="J402" s="2"/>
      <c r="K402" s="2"/>
      <c r="L402" s="2"/>
      <c r="M402" s="2"/>
      <c r="N402" s="2"/>
      <c r="AJ402" s="2"/>
      <c r="AL402" s="4" t="s">
        <v>155</v>
      </c>
      <c r="AM402" s="4" t="s">
        <v>927</v>
      </c>
      <c r="AO402" s="8" t="s">
        <v>702</v>
      </c>
      <c r="AP402" s="12">
        <v>0.03</v>
      </c>
      <c r="AQ402" s="155" t="s">
        <v>193</v>
      </c>
      <c r="AR402" s="149" t="s">
        <v>2364</v>
      </c>
      <c r="AS402" s="161" t="str">
        <f t="shared" si="62"/>
        <v>滋賀県近江八幡市</v>
      </c>
      <c r="AT402" s="147">
        <v>10.210000000000001</v>
      </c>
      <c r="AU402" s="149">
        <v>10.17</v>
      </c>
      <c r="AV402" s="172">
        <v>10.14</v>
      </c>
    </row>
    <row r="403" spans="10:48">
      <c r="J403" s="2"/>
      <c r="K403" s="2"/>
      <c r="L403" s="2"/>
      <c r="M403" s="2"/>
      <c r="N403" s="2"/>
      <c r="AJ403" s="2"/>
      <c r="AL403" s="4" t="s">
        <v>155</v>
      </c>
      <c r="AM403" s="4" t="s">
        <v>929</v>
      </c>
      <c r="AO403" s="8" t="s">
        <v>702</v>
      </c>
      <c r="AP403" s="12">
        <v>0.03</v>
      </c>
      <c r="AQ403" s="155" t="s">
        <v>193</v>
      </c>
      <c r="AR403" s="149" t="s">
        <v>928</v>
      </c>
      <c r="AS403" s="161" t="str">
        <f t="shared" si="62"/>
        <v>滋賀県野洲市</v>
      </c>
      <c r="AT403" s="147">
        <v>10.210000000000001</v>
      </c>
      <c r="AU403" s="149">
        <v>10.17</v>
      </c>
      <c r="AV403" s="172">
        <v>10.14</v>
      </c>
    </row>
    <row r="404" spans="10:48">
      <c r="J404" s="2"/>
      <c r="K404" s="2"/>
      <c r="L404" s="2"/>
      <c r="M404" s="2"/>
      <c r="N404" s="2"/>
      <c r="AJ404" s="2"/>
      <c r="AL404" s="4" t="s">
        <v>155</v>
      </c>
      <c r="AM404" s="4" t="s">
        <v>931</v>
      </c>
      <c r="AO404" s="8" t="s">
        <v>702</v>
      </c>
      <c r="AP404" s="12">
        <v>0.03</v>
      </c>
      <c r="AQ404" s="155" t="s">
        <v>193</v>
      </c>
      <c r="AR404" s="149" t="s">
        <v>930</v>
      </c>
      <c r="AS404" s="161" t="str">
        <f t="shared" si="62"/>
        <v>滋賀県湖南市</v>
      </c>
      <c r="AT404" s="147">
        <v>10.210000000000001</v>
      </c>
      <c r="AU404" s="149">
        <v>10.17</v>
      </c>
      <c r="AV404" s="172">
        <v>10.14</v>
      </c>
    </row>
    <row r="405" spans="10:48">
      <c r="J405" s="2"/>
      <c r="K405" s="2"/>
      <c r="L405" s="2"/>
      <c r="M405" s="2"/>
      <c r="N405" s="2"/>
      <c r="AJ405" s="2"/>
      <c r="AL405" s="4" t="s">
        <v>155</v>
      </c>
      <c r="AM405" s="4" t="s">
        <v>932</v>
      </c>
      <c r="AO405" s="8" t="s">
        <v>702</v>
      </c>
      <c r="AP405" s="12">
        <v>0.03</v>
      </c>
      <c r="AQ405" s="155" t="s">
        <v>193</v>
      </c>
      <c r="AR405" s="149" t="s">
        <v>2365</v>
      </c>
      <c r="AS405" s="161" t="str">
        <f t="shared" si="62"/>
        <v>滋賀県高島市</v>
      </c>
      <c r="AT405" s="147">
        <v>10.210000000000001</v>
      </c>
      <c r="AU405" s="149">
        <v>10.17</v>
      </c>
      <c r="AV405" s="172">
        <v>10.14</v>
      </c>
    </row>
    <row r="406" spans="10:48">
      <c r="J406" s="2"/>
      <c r="K406" s="2"/>
      <c r="L406" s="2"/>
      <c r="M406" s="2"/>
      <c r="N406" s="2"/>
      <c r="AJ406" s="2"/>
      <c r="AL406" s="4" t="s">
        <v>155</v>
      </c>
      <c r="AM406" s="4" t="s">
        <v>934</v>
      </c>
      <c r="AO406" s="8" t="s">
        <v>702</v>
      </c>
      <c r="AP406" s="12">
        <v>0.03</v>
      </c>
      <c r="AQ406" s="155" t="s">
        <v>193</v>
      </c>
      <c r="AR406" s="149" t="s">
        <v>933</v>
      </c>
      <c r="AS406" s="161" t="str">
        <f t="shared" si="62"/>
        <v>滋賀県東近江市</v>
      </c>
      <c r="AT406" s="147">
        <v>10.210000000000001</v>
      </c>
      <c r="AU406" s="149">
        <v>10.17</v>
      </c>
      <c r="AV406" s="172">
        <v>10.14</v>
      </c>
    </row>
    <row r="407" spans="10:48">
      <c r="J407" s="2"/>
      <c r="K407" s="2"/>
      <c r="L407" s="2"/>
      <c r="M407" s="2"/>
      <c r="N407" s="2"/>
      <c r="AJ407" s="2"/>
      <c r="AL407" s="4" t="s">
        <v>155</v>
      </c>
      <c r="AM407" s="4" t="s">
        <v>935</v>
      </c>
      <c r="AO407" s="8" t="s">
        <v>702</v>
      </c>
      <c r="AP407" s="12">
        <v>0.03</v>
      </c>
      <c r="AQ407" s="155" t="s">
        <v>193</v>
      </c>
      <c r="AR407" s="149" t="s">
        <v>2366</v>
      </c>
      <c r="AS407" s="161" t="str">
        <f t="shared" si="62"/>
        <v>滋賀県日野町</v>
      </c>
      <c r="AT407" s="147">
        <v>10.210000000000001</v>
      </c>
      <c r="AU407" s="149">
        <v>10.17</v>
      </c>
      <c r="AV407" s="172">
        <v>10.14</v>
      </c>
    </row>
    <row r="408" spans="10:48">
      <c r="J408" s="2"/>
      <c r="K408" s="2"/>
      <c r="L408" s="2"/>
      <c r="M408" s="2"/>
      <c r="N408" s="2"/>
      <c r="AJ408" s="2"/>
      <c r="AL408" s="4" t="s">
        <v>155</v>
      </c>
      <c r="AM408" s="4" t="s">
        <v>936</v>
      </c>
      <c r="AO408" s="8" t="s">
        <v>702</v>
      </c>
      <c r="AP408" s="12">
        <v>0.03</v>
      </c>
      <c r="AQ408" s="155" t="s">
        <v>193</v>
      </c>
      <c r="AR408" s="149" t="s">
        <v>2367</v>
      </c>
      <c r="AS408" s="161" t="str">
        <f t="shared" si="62"/>
        <v>滋賀県竜王町</v>
      </c>
      <c r="AT408" s="147">
        <v>10.210000000000001</v>
      </c>
      <c r="AU408" s="149">
        <v>10.17</v>
      </c>
      <c r="AV408" s="172">
        <v>10.14</v>
      </c>
    </row>
    <row r="409" spans="10:48">
      <c r="J409" s="2"/>
      <c r="K409" s="2"/>
      <c r="L409" s="2"/>
      <c r="M409" s="2"/>
      <c r="N409" s="2"/>
      <c r="AJ409" s="2"/>
      <c r="AL409" s="4" t="s">
        <v>155</v>
      </c>
      <c r="AM409" s="4" t="s">
        <v>938</v>
      </c>
      <c r="AO409" s="8" t="s">
        <v>702</v>
      </c>
      <c r="AP409" s="12">
        <v>0.03</v>
      </c>
      <c r="AQ409" s="155" t="s">
        <v>195</v>
      </c>
      <c r="AR409" s="149" t="s">
        <v>937</v>
      </c>
      <c r="AS409" s="161" t="str">
        <f t="shared" si="62"/>
        <v>京都府久御山町</v>
      </c>
      <c r="AT409" s="147">
        <v>10.210000000000001</v>
      </c>
      <c r="AU409" s="149">
        <v>10.17</v>
      </c>
      <c r="AV409" s="172">
        <v>10.14</v>
      </c>
    </row>
    <row r="410" spans="10:48">
      <c r="J410" s="2"/>
      <c r="K410" s="2"/>
      <c r="L410" s="2"/>
      <c r="M410" s="2"/>
      <c r="N410" s="2"/>
      <c r="AJ410" s="2"/>
      <c r="AL410" s="4" t="s">
        <v>155</v>
      </c>
      <c r="AM410" s="4" t="s">
        <v>940</v>
      </c>
      <c r="AO410" s="8" t="s">
        <v>702</v>
      </c>
      <c r="AP410" s="12">
        <v>0.03</v>
      </c>
      <c r="AQ410" s="155" t="s">
        <v>199</v>
      </c>
      <c r="AR410" s="149" t="s">
        <v>939</v>
      </c>
      <c r="AS410" s="161" t="str">
        <f t="shared" si="62"/>
        <v>兵庫県姫路市</v>
      </c>
      <c r="AT410" s="147">
        <v>10.210000000000001</v>
      </c>
      <c r="AU410" s="149">
        <v>10.17</v>
      </c>
      <c r="AV410" s="172">
        <v>10.14</v>
      </c>
    </row>
    <row r="411" spans="10:48">
      <c r="J411" s="2"/>
      <c r="K411" s="2"/>
      <c r="L411" s="2"/>
      <c r="M411" s="2"/>
      <c r="N411" s="2"/>
      <c r="AJ411" s="2"/>
      <c r="AL411" s="4" t="s">
        <v>155</v>
      </c>
      <c r="AM411" s="4" t="s">
        <v>942</v>
      </c>
      <c r="AO411" s="8" t="s">
        <v>702</v>
      </c>
      <c r="AP411" s="12">
        <v>0.03</v>
      </c>
      <c r="AQ411" s="155" t="s">
        <v>199</v>
      </c>
      <c r="AR411" s="149" t="s">
        <v>941</v>
      </c>
      <c r="AS411" s="161" t="str">
        <f t="shared" si="62"/>
        <v>兵庫県加古川市</v>
      </c>
      <c r="AT411" s="147">
        <v>10.210000000000001</v>
      </c>
      <c r="AU411" s="149">
        <v>10.17</v>
      </c>
      <c r="AV411" s="172">
        <v>10.14</v>
      </c>
    </row>
    <row r="412" spans="10:48">
      <c r="J412" s="2"/>
      <c r="K412" s="2"/>
      <c r="L412" s="2"/>
      <c r="M412" s="2"/>
      <c r="N412" s="2"/>
      <c r="AJ412" s="2"/>
      <c r="AL412" s="4" t="s">
        <v>155</v>
      </c>
      <c r="AM412" s="4" t="s">
        <v>944</v>
      </c>
      <c r="AO412" s="8" t="s">
        <v>702</v>
      </c>
      <c r="AP412" s="12">
        <v>0.03</v>
      </c>
      <c r="AQ412" s="155" t="s">
        <v>199</v>
      </c>
      <c r="AR412" s="149" t="s">
        <v>943</v>
      </c>
      <c r="AS412" s="161" t="str">
        <f t="shared" si="62"/>
        <v>兵庫県三木市</v>
      </c>
      <c r="AT412" s="147">
        <v>10.210000000000001</v>
      </c>
      <c r="AU412" s="149">
        <v>10.17</v>
      </c>
      <c r="AV412" s="172">
        <v>10.14</v>
      </c>
    </row>
    <row r="413" spans="10:48">
      <c r="J413" s="2"/>
      <c r="K413" s="2"/>
      <c r="L413" s="2"/>
      <c r="M413" s="2"/>
      <c r="N413" s="2"/>
      <c r="AJ413" s="2"/>
      <c r="AL413" s="4" t="s">
        <v>155</v>
      </c>
      <c r="AM413" s="4" t="s">
        <v>946</v>
      </c>
      <c r="AO413" s="8" t="s">
        <v>702</v>
      </c>
      <c r="AP413" s="12">
        <v>0.03</v>
      </c>
      <c r="AQ413" s="155" t="s">
        <v>199</v>
      </c>
      <c r="AR413" s="149" t="s">
        <v>945</v>
      </c>
      <c r="AS413" s="161" t="str">
        <f t="shared" si="62"/>
        <v>兵庫県高砂市</v>
      </c>
      <c r="AT413" s="147">
        <v>10.210000000000001</v>
      </c>
      <c r="AU413" s="149">
        <v>10.17</v>
      </c>
      <c r="AV413" s="172">
        <v>10.14</v>
      </c>
    </row>
    <row r="414" spans="10:48">
      <c r="J414" s="2"/>
      <c r="K414" s="2"/>
      <c r="L414" s="2"/>
      <c r="M414" s="2"/>
      <c r="N414" s="2"/>
      <c r="AJ414" s="2"/>
      <c r="AL414" s="4" t="s">
        <v>158</v>
      </c>
      <c r="AM414" s="4" t="s">
        <v>330</v>
      </c>
      <c r="AO414" s="8" t="s">
        <v>702</v>
      </c>
      <c r="AP414" s="12">
        <v>0.03</v>
      </c>
      <c r="AQ414" s="155" t="s">
        <v>199</v>
      </c>
      <c r="AR414" s="149" t="s">
        <v>947</v>
      </c>
      <c r="AS414" s="161" t="str">
        <f t="shared" si="62"/>
        <v>兵庫県稲美町</v>
      </c>
      <c r="AT414" s="147">
        <v>10.210000000000001</v>
      </c>
      <c r="AU414" s="149">
        <v>10.17</v>
      </c>
      <c r="AV414" s="172">
        <v>10.14</v>
      </c>
    </row>
    <row r="415" spans="10:48">
      <c r="J415" s="2"/>
      <c r="K415" s="2"/>
      <c r="L415" s="2"/>
      <c r="M415" s="2"/>
      <c r="N415" s="2"/>
      <c r="AJ415" s="2"/>
      <c r="AL415" s="4" t="s">
        <v>158</v>
      </c>
      <c r="AM415" s="4" t="s">
        <v>332</v>
      </c>
      <c r="AO415" s="8" t="s">
        <v>702</v>
      </c>
      <c r="AP415" s="12">
        <v>0.03</v>
      </c>
      <c r="AQ415" s="155" t="s">
        <v>199</v>
      </c>
      <c r="AR415" s="149" t="s">
        <v>948</v>
      </c>
      <c r="AS415" s="161" t="str">
        <f t="shared" si="62"/>
        <v>兵庫県播磨町</v>
      </c>
      <c r="AT415" s="147">
        <v>10.210000000000001</v>
      </c>
      <c r="AU415" s="149">
        <v>10.17</v>
      </c>
      <c r="AV415" s="172">
        <v>10.14</v>
      </c>
    </row>
    <row r="416" spans="10:48">
      <c r="J416" s="2"/>
      <c r="K416" s="2"/>
      <c r="L416" s="2"/>
      <c r="M416" s="2"/>
      <c r="N416" s="2"/>
      <c r="AJ416" s="2"/>
      <c r="AL416" s="4" t="s">
        <v>158</v>
      </c>
      <c r="AM416" s="4" t="s">
        <v>447</v>
      </c>
      <c r="AO416" s="8" t="s">
        <v>702</v>
      </c>
      <c r="AP416" s="12">
        <v>0.03</v>
      </c>
      <c r="AQ416" s="155" t="s">
        <v>203</v>
      </c>
      <c r="AR416" s="149" t="s">
        <v>949</v>
      </c>
      <c r="AS416" s="161" t="str">
        <f t="shared" si="62"/>
        <v>奈良県大和高田市</v>
      </c>
      <c r="AT416" s="147">
        <v>10.210000000000001</v>
      </c>
      <c r="AU416" s="149">
        <v>10.17</v>
      </c>
      <c r="AV416" s="172">
        <v>10.14</v>
      </c>
    </row>
    <row r="417" spans="10:48">
      <c r="J417" s="2"/>
      <c r="K417" s="2"/>
      <c r="L417" s="2"/>
      <c r="M417" s="2"/>
      <c r="N417" s="2"/>
      <c r="AJ417" s="2"/>
      <c r="AL417" s="4" t="s">
        <v>158</v>
      </c>
      <c r="AM417" s="4" t="s">
        <v>449</v>
      </c>
      <c r="AO417" s="8" t="s">
        <v>702</v>
      </c>
      <c r="AP417" s="12">
        <v>0.03</v>
      </c>
      <c r="AQ417" s="155" t="s">
        <v>203</v>
      </c>
      <c r="AR417" s="149" t="s">
        <v>950</v>
      </c>
      <c r="AS417" s="161" t="str">
        <f t="shared" si="62"/>
        <v>奈良県天理市</v>
      </c>
      <c r="AT417" s="147">
        <v>10.210000000000001</v>
      </c>
      <c r="AU417" s="149">
        <v>10.17</v>
      </c>
      <c r="AV417" s="172">
        <v>10.14</v>
      </c>
    </row>
    <row r="418" spans="10:48">
      <c r="J418" s="2"/>
      <c r="K418" s="2"/>
      <c r="L418" s="2"/>
      <c r="M418" s="2"/>
      <c r="N418" s="2"/>
      <c r="AJ418" s="2"/>
      <c r="AL418" s="4" t="s">
        <v>158</v>
      </c>
      <c r="AM418" s="4" t="s">
        <v>952</v>
      </c>
      <c r="AO418" s="8" t="s">
        <v>702</v>
      </c>
      <c r="AP418" s="12">
        <v>0.03</v>
      </c>
      <c r="AQ418" s="155" t="s">
        <v>203</v>
      </c>
      <c r="AR418" s="149" t="s">
        <v>951</v>
      </c>
      <c r="AS418" s="161" t="str">
        <f t="shared" si="62"/>
        <v>奈良県橿原市</v>
      </c>
      <c r="AT418" s="147">
        <v>10.210000000000001</v>
      </c>
      <c r="AU418" s="149">
        <v>10.17</v>
      </c>
      <c r="AV418" s="172">
        <v>10.14</v>
      </c>
    </row>
    <row r="419" spans="10:48">
      <c r="J419" s="2"/>
      <c r="K419" s="2"/>
      <c r="L419" s="2"/>
      <c r="M419" s="2"/>
      <c r="N419" s="2"/>
      <c r="AJ419" s="2"/>
      <c r="AL419" s="4" t="s">
        <v>158</v>
      </c>
      <c r="AM419" s="4" t="s">
        <v>704</v>
      </c>
      <c r="AO419" s="8" t="s">
        <v>702</v>
      </c>
      <c r="AP419" s="12">
        <v>0.03</v>
      </c>
      <c r="AQ419" s="155" t="s">
        <v>203</v>
      </c>
      <c r="AR419" s="149" t="s">
        <v>953</v>
      </c>
      <c r="AS419" s="161" t="str">
        <f t="shared" si="62"/>
        <v>奈良県桜井市</v>
      </c>
      <c r="AT419" s="147">
        <v>10.210000000000001</v>
      </c>
      <c r="AU419" s="149">
        <v>10.17</v>
      </c>
      <c r="AV419" s="172">
        <v>10.14</v>
      </c>
    </row>
    <row r="420" spans="10:48">
      <c r="J420" s="2"/>
      <c r="K420" s="2"/>
      <c r="L420" s="2"/>
      <c r="M420" s="2"/>
      <c r="N420" s="2"/>
      <c r="AJ420" s="2"/>
      <c r="AL420" s="4" t="s">
        <v>158</v>
      </c>
      <c r="AM420" s="4" t="s">
        <v>334</v>
      </c>
      <c r="AO420" s="8" t="s">
        <v>702</v>
      </c>
      <c r="AP420" s="12">
        <v>0.03</v>
      </c>
      <c r="AQ420" s="155" t="s">
        <v>203</v>
      </c>
      <c r="AR420" s="149" t="s">
        <v>954</v>
      </c>
      <c r="AS420" s="161" t="str">
        <f t="shared" si="62"/>
        <v>奈良県御所市</v>
      </c>
      <c r="AT420" s="147">
        <v>10.210000000000001</v>
      </c>
      <c r="AU420" s="149">
        <v>10.17</v>
      </c>
      <c r="AV420" s="172">
        <v>10.14</v>
      </c>
    </row>
    <row r="421" spans="10:48">
      <c r="J421" s="2"/>
      <c r="K421" s="2"/>
      <c r="L421" s="2"/>
      <c r="M421" s="2"/>
      <c r="N421" s="2"/>
      <c r="AJ421" s="2"/>
      <c r="AL421" s="4" t="s">
        <v>158</v>
      </c>
      <c r="AM421" s="4" t="s">
        <v>706</v>
      </c>
      <c r="AO421" s="8" t="s">
        <v>702</v>
      </c>
      <c r="AP421" s="12">
        <v>0.03</v>
      </c>
      <c r="AQ421" s="155" t="s">
        <v>203</v>
      </c>
      <c r="AR421" s="149" t="s">
        <v>955</v>
      </c>
      <c r="AS421" s="161" t="str">
        <f t="shared" si="62"/>
        <v>奈良県香芝市</v>
      </c>
      <c r="AT421" s="147">
        <v>10.210000000000001</v>
      </c>
      <c r="AU421" s="149">
        <v>10.17</v>
      </c>
      <c r="AV421" s="172">
        <v>10.14</v>
      </c>
    </row>
    <row r="422" spans="10:48">
      <c r="J422" s="2"/>
      <c r="K422" s="2"/>
      <c r="L422" s="2"/>
      <c r="M422" s="2"/>
      <c r="N422" s="2"/>
      <c r="AJ422" s="2"/>
      <c r="AL422" s="4" t="s">
        <v>158</v>
      </c>
      <c r="AM422" s="4" t="s">
        <v>708</v>
      </c>
      <c r="AO422" s="8" t="s">
        <v>702</v>
      </c>
      <c r="AP422" s="12">
        <v>0.03</v>
      </c>
      <c r="AQ422" s="155" t="s">
        <v>203</v>
      </c>
      <c r="AR422" s="149" t="s">
        <v>956</v>
      </c>
      <c r="AS422" s="161" t="str">
        <f t="shared" si="62"/>
        <v>奈良県葛城市</v>
      </c>
      <c r="AT422" s="147">
        <v>10.210000000000001</v>
      </c>
      <c r="AU422" s="149">
        <v>10.17</v>
      </c>
      <c r="AV422" s="172">
        <v>10.14</v>
      </c>
    </row>
    <row r="423" spans="10:48">
      <c r="J423" s="2"/>
      <c r="K423" s="2"/>
      <c r="L423" s="2"/>
      <c r="M423" s="2"/>
      <c r="N423" s="2"/>
      <c r="AJ423" s="2"/>
      <c r="AL423" s="4" t="s">
        <v>158</v>
      </c>
      <c r="AM423" s="4" t="s">
        <v>958</v>
      </c>
      <c r="AO423" s="8" t="s">
        <v>702</v>
      </c>
      <c r="AP423" s="12">
        <v>0.03</v>
      </c>
      <c r="AQ423" s="155" t="s">
        <v>203</v>
      </c>
      <c r="AR423" s="149" t="s">
        <v>957</v>
      </c>
      <c r="AS423" s="161" t="str">
        <f t="shared" si="62"/>
        <v>奈良県宇陀市</v>
      </c>
      <c r="AT423" s="147">
        <v>10.210000000000001</v>
      </c>
      <c r="AU423" s="149">
        <v>10.17</v>
      </c>
      <c r="AV423" s="172">
        <v>10.14</v>
      </c>
    </row>
    <row r="424" spans="10:48">
      <c r="J424" s="2"/>
      <c r="K424" s="2"/>
      <c r="L424" s="2"/>
      <c r="M424" s="2"/>
      <c r="N424" s="2"/>
      <c r="AJ424" s="2"/>
      <c r="AL424" s="4" t="s">
        <v>158</v>
      </c>
      <c r="AM424" s="4" t="s">
        <v>960</v>
      </c>
      <c r="AO424" s="8" t="s">
        <v>702</v>
      </c>
      <c r="AP424" s="12">
        <v>0.03</v>
      </c>
      <c r="AQ424" s="155" t="s">
        <v>203</v>
      </c>
      <c r="AR424" s="149" t="s">
        <v>959</v>
      </c>
      <c r="AS424" s="161" t="str">
        <f t="shared" si="62"/>
        <v>奈良県山添村</v>
      </c>
      <c r="AT424" s="147">
        <v>10.210000000000001</v>
      </c>
      <c r="AU424" s="149">
        <v>10.17</v>
      </c>
      <c r="AV424" s="172">
        <v>10.14</v>
      </c>
    </row>
    <row r="425" spans="10:48">
      <c r="J425" s="2"/>
      <c r="K425" s="2"/>
      <c r="L425" s="2"/>
      <c r="M425" s="2"/>
      <c r="N425" s="2"/>
      <c r="AJ425" s="2"/>
      <c r="AL425" s="4" t="s">
        <v>158</v>
      </c>
      <c r="AM425" s="4" t="s">
        <v>962</v>
      </c>
      <c r="AO425" s="8" t="s">
        <v>702</v>
      </c>
      <c r="AP425" s="12">
        <v>0.03</v>
      </c>
      <c r="AQ425" s="155" t="s">
        <v>203</v>
      </c>
      <c r="AR425" s="149" t="s">
        <v>961</v>
      </c>
      <c r="AS425" s="161" t="str">
        <f t="shared" si="62"/>
        <v>奈良県平群町</v>
      </c>
      <c r="AT425" s="147">
        <v>10.210000000000001</v>
      </c>
      <c r="AU425" s="149">
        <v>10.17</v>
      </c>
      <c r="AV425" s="172">
        <v>10.14</v>
      </c>
    </row>
    <row r="426" spans="10:48">
      <c r="J426" s="2"/>
      <c r="K426" s="2"/>
      <c r="L426" s="2"/>
      <c r="M426" s="2"/>
      <c r="N426" s="2"/>
      <c r="AJ426" s="2"/>
      <c r="AL426" s="4" t="s">
        <v>158</v>
      </c>
      <c r="AM426" s="4" t="s">
        <v>710</v>
      </c>
      <c r="AO426" s="8" t="s">
        <v>702</v>
      </c>
      <c r="AP426" s="12">
        <v>0.03</v>
      </c>
      <c r="AQ426" s="155" t="s">
        <v>203</v>
      </c>
      <c r="AR426" s="149" t="s">
        <v>963</v>
      </c>
      <c r="AS426" s="161" t="str">
        <f t="shared" si="62"/>
        <v>奈良県三郷町</v>
      </c>
      <c r="AT426" s="147">
        <v>10.210000000000001</v>
      </c>
      <c r="AU426" s="149">
        <v>10.17</v>
      </c>
      <c r="AV426" s="172">
        <v>10.14</v>
      </c>
    </row>
    <row r="427" spans="10:48">
      <c r="J427" s="2"/>
      <c r="K427" s="2"/>
      <c r="L427" s="2"/>
      <c r="M427" s="2"/>
      <c r="N427" s="2"/>
      <c r="AJ427" s="2"/>
      <c r="AL427" s="4" t="s">
        <v>158</v>
      </c>
      <c r="AM427" s="4" t="s">
        <v>336</v>
      </c>
      <c r="AO427" s="8" t="s">
        <v>702</v>
      </c>
      <c r="AP427" s="12">
        <v>0.03</v>
      </c>
      <c r="AQ427" s="155" t="s">
        <v>203</v>
      </c>
      <c r="AR427" s="149" t="s">
        <v>964</v>
      </c>
      <c r="AS427" s="161" t="str">
        <f t="shared" si="62"/>
        <v>奈良県斑鳩町</v>
      </c>
      <c r="AT427" s="147">
        <v>10.210000000000001</v>
      </c>
      <c r="AU427" s="149">
        <v>10.17</v>
      </c>
      <c r="AV427" s="172">
        <v>10.14</v>
      </c>
    </row>
    <row r="428" spans="10:48">
      <c r="J428" s="2"/>
      <c r="K428" s="2"/>
      <c r="L428" s="2"/>
      <c r="M428" s="2"/>
      <c r="N428" s="2"/>
      <c r="AJ428" s="2"/>
      <c r="AL428" s="4" t="s">
        <v>158</v>
      </c>
      <c r="AM428" s="4" t="s">
        <v>284</v>
      </c>
      <c r="AO428" s="8" t="s">
        <v>702</v>
      </c>
      <c r="AP428" s="12">
        <v>0.03</v>
      </c>
      <c r="AQ428" s="155" t="s">
        <v>203</v>
      </c>
      <c r="AR428" s="149" t="s">
        <v>965</v>
      </c>
      <c r="AS428" s="161" t="str">
        <f t="shared" si="62"/>
        <v>奈良県安堵町</v>
      </c>
      <c r="AT428" s="147">
        <v>10.210000000000001</v>
      </c>
      <c r="AU428" s="149">
        <v>10.17</v>
      </c>
      <c r="AV428" s="172">
        <v>10.14</v>
      </c>
    </row>
    <row r="429" spans="10:48">
      <c r="J429" s="2"/>
      <c r="K429" s="2"/>
      <c r="L429" s="2"/>
      <c r="M429" s="2"/>
      <c r="N429" s="2"/>
      <c r="AJ429" s="2"/>
      <c r="AL429" s="4" t="s">
        <v>158</v>
      </c>
      <c r="AM429" s="4" t="s">
        <v>338</v>
      </c>
      <c r="AO429" s="8" t="s">
        <v>702</v>
      </c>
      <c r="AP429" s="12">
        <v>0.03</v>
      </c>
      <c r="AQ429" s="155" t="s">
        <v>203</v>
      </c>
      <c r="AR429" s="149" t="s">
        <v>1948</v>
      </c>
      <c r="AS429" s="161" t="str">
        <f t="shared" si="62"/>
        <v>奈良県川西町</v>
      </c>
      <c r="AT429" s="147">
        <v>10.210000000000001</v>
      </c>
      <c r="AU429" s="149">
        <v>10.17</v>
      </c>
      <c r="AV429" s="172">
        <v>10.14</v>
      </c>
    </row>
    <row r="430" spans="10:48">
      <c r="J430" s="2"/>
      <c r="K430" s="2"/>
      <c r="L430" s="2"/>
      <c r="M430" s="2"/>
      <c r="N430" s="2"/>
      <c r="AJ430" s="2"/>
      <c r="AL430" s="4" t="s">
        <v>158</v>
      </c>
      <c r="AM430" s="4" t="s">
        <v>712</v>
      </c>
      <c r="AO430" s="8" t="s">
        <v>702</v>
      </c>
      <c r="AP430" s="12">
        <v>0.03</v>
      </c>
      <c r="AQ430" s="155" t="s">
        <v>203</v>
      </c>
      <c r="AR430" s="149" t="s">
        <v>966</v>
      </c>
      <c r="AS430" s="161" t="str">
        <f t="shared" si="62"/>
        <v>奈良県三宅町</v>
      </c>
      <c r="AT430" s="147">
        <v>10.210000000000001</v>
      </c>
      <c r="AU430" s="149">
        <v>10.17</v>
      </c>
      <c r="AV430" s="172">
        <v>10.14</v>
      </c>
    </row>
    <row r="431" spans="10:48">
      <c r="J431" s="2"/>
      <c r="K431" s="2"/>
      <c r="L431" s="2"/>
      <c r="M431" s="2"/>
      <c r="N431" s="2"/>
      <c r="AJ431" s="2"/>
      <c r="AL431" s="4" t="s">
        <v>158</v>
      </c>
      <c r="AM431" s="4" t="s">
        <v>968</v>
      </c>
      <c r="AO431" s="8" t="s">
        <v>702</v>
      </c>
      <c r="AP431" s="12">
        <v>0.03</v>
      </c>
      <c r="AQ431" s="155" t="s">
        <v>203</v>
      </c>
      <c r="AR431" s="149" t="s">
        <v>967</v>
      </c>
      <c r="AS431" s="161" t="str">
        <f t="shared" si="62"/>
        <v>奈良県田原本町</v>
      </c>
      <c r="AT431" s="147">
        <v>10.210000000000001</v>
      </c>
      <c r="AU431" s="149">
        <v>10.17</v>
      </c>
      <c r="AV431" s="172">
        <v>10.14</v>
      </c>
    </row>
    <row r="432" spans="10:48">
      <c r="J432" s="2"/>
      <c r="K432" s="2"/>
      <c r="L432" s="2"/>
      <c r="M432" s="2"/>
      <c r="N432" s="2"/>
      <c r="AJ432" s="2"/>
      <c r="AL432" s="4" t="s">
        <v>158</v>
      </c>
      <c r="AM432" s="4" t="s">
        <v>970</v>
      </c>
      <c r="AO432" s="8" t="s">
        <v>702</v>
      </c>
      <c r="AP432" s="12">
        <v>0.03</v>
      </c>
      <c r="AQ432" s="155" t="s">
        <v>203</v>
      </c>
      <c r="AR432" s="149" t="s">
        <v>969</v>
      </c>
      <c r="AS432" s="161" t="str">
        <f t="shared" si="62"/>
        <v>奈良県曽爾村</v>
      </c>
      <c r="AT432" s="147">
        <v>10.210000000000001</v>
      </c>
      <c r="AU432" s="149">
        <v>10.17</v>
      </c>
      <c r="AV432" s="172">
        <v>10.14</v>
      </c>
    </row>
    <row r="433" spans="10:48">
      <c r="J433" s="2"/>
      <c r="K433" s="2"/>
      <c r="L433" s="2"/>
      <c r="M433" s="2"/>
      <c r="N433" s="2"/>
      <c r="AJ433" s="2"/>
      <c r="AL433" s="4" t="s">
        <v>158</v>
      </c>
      <c r="AM433" s="4" t="s">
        <v>340</v>
      </c>
      <c r="AO433" s="8" t="s">
        <v>702</v>
      </c>
      <c r="AP433" s="12">
        <v>0.03</v>
      </c>
      <c r="AQ433" s="155" t="s">
        <v>203</v>
      </c>
      <c r="AR433" s="149" t="s">
        <v>971</v>
      </c>
      <c r="AS433" s="161" t="str">
        <f t="shared" si="62"/>
        <v>奈良県明日香村</v>
      </c>
      <c r="AT433" s="147">
        <v>10.210000000000001</v>
      </c>
      <c r="AU433" s="149">
        <v>10.17</v>
      </c>
      <c r="AV433" s="172">
        <v>10.14</v>
      </c>
    </row>
    <row r="434" spans="10:48">
      <c r="J434" s="2"/>
      <c r="K434" s="2"/>
      <c r="L434" s="2"/>
      <c r="M434" s="2"/>
      <c r="N434" s="2"/>
      <c r="AJ434" s="2"/>
      <c r="AL434" s="4" t="s">
        <v>158</v>
      </c>
      <c r="AM434" s="4" t="s">
        <v>973</v>
      </c>
      <c r="AO434" s="8" t="s">
        <v>702</v>
      </c>
      <c r="AP434" s="12">
        <v>0.03</v>
      </c>
      <c r="AQ434" s="155" t="s">
        <v>203</v>
      </c>
      <c r="AR434" s="149" t="s">
        <v>972</v>
      </c>
      <c r="AS434" s="161" t="str">
        <f t="shared" si="62"/>
        <v>奈良県上牧町</v>
      </c>
      <c r="AT434" s="147">
        <v>10.210000000000001</v>
      </c>
      <c r="AU434" s="149">
        <v>10.17</v>
      </c>
      <c r="AV434" s="172">
        <v>10.14</v>
      </c>
    </row>
    <row r="435" spans="10:48">
      <c r="J435" s="2"/>
      <c r="K435" s="2"/>
      <c r="L435" s="2"/>
      <c r="M435" s="2"/>
      <c r="N435" s="2"/>
      <c r="AJ435" s="2"/>
      <c r="AL435" s="4" t="s">
        <v>158</v>
      </c>
      <c r="AM435" s="4" t="s">
        <v>714</v>
      </c>
      <c r="AO435" s="8" t="s">
        <v>702</v>
      </c>
      <c r="AP435" s="12">
        <v>0.03</v>
      </c>
      <c r="AQ435" s="155" t="s">
        <v>203</v>
      </c>
      <c r="AR435" s="149" t="s">
        <v>974</v>
      </c>
      <c r="AS435" s="161" t="str">
        <f t="shared" si="62"/>
        <v>奈良県王寺町</v>
      </c>
      <c r="AT435" s="147">
        <v>10.210000000000001</v>
      </c>
      <c r="AU435" s="149">
        <v>10.17</v>
      </c>
      <c r="AV435" s="172">
        <v>10.14</v>
      </c>
    </row>
    <row r="436" spans="10:48">
      <c r="J436" s="2"/>
      <c r="K436" s="2"/>
      <c r="L436" s="2"/>
      <c r="M436" s="2"/>
      <c r="N436" s="2"/>
      <c r="AJ436" s="2"/>
      <c r="AL436" s="4" t="s">
        <v>158</v>
      </c>
      <c r="AM436" s="4" t="s">
        <v>716</v>
      </c>
      <c r="AO436" s="8" t="s">
        <v>702</v>
      </c>
      <c r="AP436" s="12">
        <v>0.03</v>
      </c>
      <c r="AQ436" s="155" t="s">
        <v>203</v>
      </c>
      <c r="AR436" s="149" t="s">
        <v>975</v>
      </c>
      <c r="AS436" s="161" t="str">
        <f t="shared" si="62"/>
        <v>奈良県広陵町</v>
      </c>
      <c r="AT436" s="147">
        <v>10.210000000000001</v>
      </c>
      <c r="AU436" s="149">
        <v>10.17</v>
      </c>
      <c r="AV436" s="172">
        <v>10.14</v>
      </c>
    </row>
    <row r="437" spans="10:48">
      <c r="J437" s="2"/>
      <c r="K437" s="2"/>
      <c r="L437" s="2"/>
      <c r="M437" s="2"/>
      <c r="N437" s="2"/>
      <c r="AJ437" s="2"/>
      <c r="AL437" s="4" t="s">
        <v>158</v>
      </c>
      <c r="AM437" s="4" t="s">
        <v>718</v>
      </c>
      <c r="AO437" s="8" t="s">
        <v>702</v>
      </c>
      <c r="AP437" s="12">
        <v>0.03</v>
      </c>
      <c r="AQ437" s="155" t="s">
        <v>203</v>
      </c>
      <c r="AR437" s="149" t="s">
        <v>976</v>
      </c>
      <c r="AS437" s="161" t="str">
        <f t="shared" si="62"/>
        <v>奈良県河合町</v>
      </c>
      <c r="AT437" s="147">
        <v>10.210000000000001</v>
      </c>
      <c r="AU437" s="149">
        <v>10.17</v>
      </c>
      <c r="AV437" s="172">
        <v>10.14</v>
      </c>
    </row>
    <row r="438" spans="10:48">
      <c r="J438" s="2"/>
      <c r="K438" s="2"/>
      <c r="L438" s="2"/>
      <c r="M438" s="2"/>
      <c r="N438" s="2"/>
      <c r="AJ438" s="2"/>
      <c r="AL438" s="4" t="s">
        <v>158</v>
      </c>
      <c r="AM438" s="4" t="s">
        <v>720</v>
      </c>
      <c r="AO438" s="8" t="s">
        <v>702</v>
      </c>
      <c r="AP438" s="12">
        <v>0.03</v>
      </c>
      <c r="AQ438" s="155" t="s">
        <v>216</v>
      </c>
      <c r="AR438" s="149" t="s">
        <v>977</v>
      </c>
      <c r="AS438" s="161" t="str">
        <f t="shared" si="62"/>
        <v>岡山県岡山市</v>
      </c>
      <c r="AT438" s="147">
        <v>10.210000000000001</v>
      </c>
      <c r="AU438" s="149">
        <v>10.17</v>
      </c>
      <c r="AV438" s="172">
        <v>10.14</v>
      </c>
    </row>
    <row r="439" spans="10:48">
      <c r="J439" s="2"/>
      <c r="K439" s="2"/>
      <c r="L439" s="2"/>
      <c r="M439" s="2"/>
      <c r="N439" s="2"/>
      <c r="AJ439" s="2"/>
      <c r="AL439" s="4" t="s">
        <v>158</v>
      </c>
      <c r="AM439" s="4" t="s">
        <v>979</v>
      </c>
      <c r="AO439" s="8" t="s">
        <v>702</v>
      </c>
      <c r="AP439" s="12">
        <v>0.03</v>
      </c>
      <c r="AQ439" s="155" t="s">
        <v>219</v>
      </c>
      <c r="AR439" s="149" t="s">
        <v>978</v>
      </c>
      <c r="AS439" s="161" t="str">
        <f t="shared" si="62"/>
        <v>広島県東広島市</v>
      </c>
      <c r="AT439" s="147">
        <v>10.210000000000001</v>
      </c>
      <c r="AU439" s="149">
        <v>10.17</v>
      </c>
      <c r="AV439" s="172">
        <v>10.14</v>
      </c>
    </row>
    <row r="440" spans="10:48">
      <c r="J440" s="2"/>
      <c r="K440" s="2"/>
      <c r="L440" s="2"/>
      <c r="M440" s="2"/>
      <c r="N440" s="2"/>
      <c r="AJ440" s="2"/>
      <c r="AL440" s="4" t="s">
        <v>158</v>
      </c>
      <c r="AM440" s="4" t="s">
        <v>981</v>
      </c>
      <c r="AO440" s="8" t="s">
        <v>702</v>
      </c>
      <c r="AP440" s="12">
        <v>0.03</v>
      </c>
      <c r="AQ440" s="155" t="s">
        <v>219</v>
      </c>
      <c r="AR440" s="149" t="s">
        <v>980</v>
      </c>
      <c r="AS440" s="161" t="str">
        <f t="shared" si="62"/>
        <v>広島県廿日市市</v>
      </c>
      <c r="AT440" s="147">
        <v>10.210000000000001</v>
      </c>
      <c r="AU440" s="149">
        <v>10.17</v>
      </c>
      <c r="AV440" s="172">
        <v>10.14</v>
      </c>
    </row>
    <row r="441" spans="10:48">
      <c r="J441" s="2"/>
      <c r="K441" s="2"/>
      <c r="L441" s="2"/>
      <c r="M441" s="2"/>
      <c r="N441" s="2"/>
      <c r="AJ441" s="2"/>
      <c r="AL441" s="4" t="s">
        <v>158</v>
      </c>
      <c r="AM441" s="4" t="s">
        <v>983</v>
      </c>
      <c r="AO441" s="8" t="s">
        <v>702</v>
      </c>
      <c r="AP441" s="12">
        <v>0.03</v>
      </c>
      <c r="AQ441" s="155" t="s">
        <v>219</v>
      </c>
      <c r="AR441" s="149" t="s">
        <v>982</v>
      </c>
      <c r="AS441" s="161" t="str">
        <f t="shared" si="62"/>
        <v>広島県海田町</v>
      </c>
      <c r="AT441" s="147">
        <v>10.210000000000001</v>
      </c>
      <c r="AU441" s="149">
        <v>10.17</v>
      </c>
      <c r="AV441" s="172">
        <v>10.14</v>
      </c>
    </row>
    <row r="442" spans="10:48">
      <c r="J442" s="2"/>
      <c r="K442" s="2"/>
      <c r="L442" s="2"/>
      <c r="M442" s="2"/>
      <c r="N442" s="2"/>
      <c r="AJ442" s="2"/>
      <c r="AL442" s="4" t="s">
        <v>158</v>
      </c>
      <c r="AM442" s="4" t="s">
        <v>984</v>
      </c>
      <c r="AO442" s="8" t="s">
        <v>702</v>
      </c>
      <c r="AP442" s="12">
        <v>0.03</v>
      </c>
      <c r="AQ442" s="155" t="s">
        <v>219</v>
      </c>
      <c r="AR442" s="149" t="s">
        <v>2368</v>
      </c>
      <c r="AS442" s="161" t="str">
        <f t="shared" si="62"/>
        <v>広島県熊野町</v>
      </c>
      <c r="AT442" s="147">
        <v>10.210000000000001</v>
      </c>
      <c r="AU442" s="149">
        <v>10.17</v>
      </c>
      <c r="AV442" s="172">
        <v>10.14</v>
      </c>
    </row>
    <row r="443" spans="10:48">
      <c r="J443" s="2"/>
      <c r="K443" s="2"/>
      <c r="L443" s="2"/>
      <c r="M443" s="2"/>
      <c r="N443" s="2"/>
      <c r="AJ443" s="2"/>
      <c r="AL443" s="4" t="s">
        <v>158</v>
      </c>
      <c r="AM443" s="4" t="s">
        <v>986</v>
      </c>
      <c r="AO443" s="8" t="s">
        <v>702</v>
      </c>
      <c r="AP443" s="12">
        <v>0.03</v>
      </c>
      <c r="AQ443" s="155" t="s">
        <v>219</v>
      </c>
      <c r="AR443" s="149" t="s">
        <v>985</v>
      </c>
      <c r="AS443" s="161" t="str">
        <f t="shared" si="62"/>
        <v>広島県坂町</v>
      </c>
      <c r="AT443" s="147">
        <v>10.210000000000001</v>
      </c>
      <c r="AU443" s="149">
        <v>10.17</v>
      </c>
      <c r="AV443" s="172">
        <v>10.14</v>
      </c>
    </row>
    <row r="444" spans="10:48">
      <c r="J444" s="2"/>
      <c r="K444" s="2"/>
      <c r="L444" s="2"/>
      <c r="M444" s="2"/>
      <c r="N444" s="2"/>
      <c r="AJ444" s="2"/>
      <c r="AL444" s="4" t="s">
        <v>158</v>
      </c>
      <c r="AM444" s="4" t="s">
        <v>722</v>
      </c>
      <c r="AO444" s="8" t="s">
        <v>702</v>
      </c>
      <c r="AP444" s="12">
        <v>0.03</v>
      </c>
      <c r="AQ444" s="155" t="s">
        <v>222</v>
      </c>
      <c r="AR444" s="149" t="s">
        <v>987</v>
      </c>
      <c r="AS444" s="161" t="str">
        <f t="shared" si="62"/>
        <v>山口県周南市</v>
      </c>
      <c r="AT444" s="147">
        <v>10.210000000000001</v>
      </c>
      <c r="AU444" s="149">
        <v>10.17</v>
      </c>
      <c r="AV444" s="172">
        <v>10.14</v>
      </c>
    </row>
    <row r="445" spans="10:48">
      <c r="J445" s="2"/>
      <c r="K445" s="2"/>
      <c r="L445" s="2"/>
      <c r="M445" s="2"/>
      <c r="N445" s="2"/>
      <c r="AJ445" s="2"/>
      <c r="AL445" s="4" t="s">
        <v>158</v>
      </c>
      <c r="AM445" s="4" t="s">
        <v>989</v>
      </c>
      <c r="AO445" s="8" t="s">
        <v>702</v>
      </c>
      <c r="AP445" s="12">
        <v>0.03</v>
      </c>
      <c r="AQ445" s="155" t="s">
        <v>225</v>
      </c>
      <c r="AR445" s="149" t="s">
        <v>988</v>
      </c>
      <c r="AS445" s="161" t="str">
        <f t="shared" si="62"/>
        <v>徳島県徳島市</v>
      </c>
      <c r="AT445" s="147">
        <v>10.210000000000001</v>
      </c>
      <c r="AU445" s="149">
        <v>10.17</v>
      </c>
      <c r="AV445" s="172">
        <v>10.14</v>
      </c>
    </row>
    <row r="446" spans="10:48">
      <c r="J446" s="2"/>
      <c r="K446" s="2"/>
      <c r="L446" s="2"/>
      <c r="M446" s="2"/>
      <c r="N446" s="2"/>
      <c r="AJ446" s="2"/>
      <c r="AL446" s="4" t="s">
        <v>158</v>
      </c>
      <c r="AM446" s="4" t="s">
        <v>991</v>
      </c>
      <c r="AO446" s="8" t="s">
        <v>702</v>
      </c>
      <c r="AP446" s="12">
        <v>0.03</v>
      </c>
      <c r="AQ446" s="155" t="s">
        <v>228</v>
      </c>
      <c r="AR446" s="149" t="s">
        <v>990</v>
      </c>
      <c r="AS446" s="161" t="str">
        <f t="shared" si="62"/>
        <v>香川県高松市</v>
      </c>
      <c r="AT446" s="147">
        <v>10.210000000000001</v>
      </c>
      <c r="AU446" s="149">
        <v>10.17</v>
      </c>
      <c r="AV446" s="172">
        <v>10.14</v>
      </c>
    </row>
    <row r="447" spans="10:48">
      <c r="J447" s="2"/>
      <c r="K447" s="2"/>
      <c r="L447" s="2"/>
      <c r="M447" s="2"/>
      <c r="N447" s="2"/>
      <c r="AJ447" s="2"/>
      <c r="AL447" s="4" t="s">
        <v>158</v>
      </c>
      <c r="AM447" s="4" t="s">
        <v>724</v>
      </c>
      <c r="AO447" s="8" t="s">
        <v>702</v>
      </c>
      <c r="AP447" s="12">
        <v>0.03</v>
      </c>
      <c r="AQ447" s="155" t="s">
        <v>236</v>
      </c>
      <c r="AR447" s="149" t="s">
        <v>992</v>
      </c>
      <c r="AS447" s="161" t="str">
        <f t="shared" si="62"/>
        <v>福岡県北九州市</v>
      </c>
      <c r="AT447" s="147">
        <v>10.210000000000001</v>
      </c>
      <c r="AU447" s="149">
        <v>10.17</v>
      </c>
      <c r="AV447" s="172">
        <v>10.14</v>
      </c>
    </row>
    <row r="448" spans="10:48">
      <c r="J448" s="2"/>
      <c r="K448" s="2"/>
      <c r="L448" s="2"/>
      <c r="M448" s="2"/>
      <c r="N448" s="2"/>
      <c r="AJ448" s="2"/>
      <c r="AL448" s="4" t="s">
        <v>158</v>
      </c>
      <c r="AM448" s="4" t="s">
        <v>994</v>
      </c>
      <c r="AO448" s="8" t="s">
        <v>702</v>
      </c>
      <c r="AP448" s="12">
        <v>0.03</v>
      </c>
      <c r="AQ448" s="155" t="s">
        <v>236</v>
      </c>
      <c r="AR448" s="149" t="s">
        <v>993</v>
      </c>
      <c r="AS448" s="161" t="str">
        <f t="shared" si="62"/>
        <v>福岡県飯塚市</v>
      </c>
      <c r="AT448" s="147">
        <v>10.210000000000001</v>
      </c>
      <c r="AU448" s="149">
        <v>10.17</v>
      </c>
      <c r="AV448" s="172">
        <v>10.14</v>
      </c>
    </row>
    <row r="449" spans="10:48">
      <c r="J449" s="2"/>
      <c r="K449" s="2"/>
      <c r="L449" s="2"/>
      <c r="M449" s="2"/>
      <c r="N449" s="2"/>
      <c r="AJ449" s="2"/>
      <c r="AL449" s="4" t="s">
        <v>158</v>
      </c>
      <c r="AM449" s="4" t="s">
        <v>996</v>
      </c>
      <c r="AO449" s="8" t="s">
        <v>702</v>
      </c>
      <c r="AP449" s="12">
        <v>0.03</v>
      </c>
      <c r="AQ449" s="155" t="s">
        <v>236</v>
      </c>
      <c r="AR449" s="149" t="s">
        <v>995</v>
      </c>
      <c r="AS449" s="161" t="str">
        <f t="shared" si="62"/>
        <v>福岡県筑紫野市</v>
      </c>
      <c r="AT449" s="147">
        <v>10.210000000000001</v>
      </c>
      <c r="AU449" s="149">
        <v>10.17</v>
      </c>
      <c r="AV449" s="172">
        <v>10.14</v>
      </c>
    </row>
    <row r="450" spans="10:48">
      <c r="J450" s="2"/>
      <c r="K450" s="2"/>
      <c r="L450" s="2"/>
      <c r="M450" s="2"/>
      <c r="N450" s="2"/>
      <c r="AJ450" s="2"/>
      <c r="AL450" s="4" t="s">
        <v>158</v>
      </c>
      <c r="AM450" s="4" t="s">
        <v>998</v>
      </c>
      <c r="AO450" s="8" t="s">
        <v>702</v>
      </c>
      <c r="AP450" s="12">
        <v>0.03</v>
      </c>
      <c r="AQ450" s="155" t="s">
        <v>236</v>
      </c>
      <c r="AR450" s="149" t="s">
        <v>997</v>
      </c>
      <c r="AS450" s="161" t="str">
        <f t="shared" si="62"/>
        <v>福岡県古賀市</v>
      </c>
      <c r="AT450" s="147">
        <v>10.210000000000001</v>
      </c>
      <c r="AU450" s="149">
        <v>10.17</v>
      </c>
      <c r="AV450" s="172">
        <v>10.14</v>
      </c>
    </row>
    <row r="451" spans="10:48" ht="13.8" thickBot="1">
      <c r="J451" s="2"/>
      <c r="K451" s="2"/>
      <c r="L451" s="2"/>
      <c r="M451" s="2"/>
      <c r="N451" s="2"/>
      <c r="AJ451" s="2"/>
      <c r="AL451" s="4" t="s">
        <v>158</v>
      </c>
      <c r="AM451" s="4" t="s">
        <v>1000</v>
      </c>
      <c r="AO451" s="9" t="s">
        <v>702</v>
      </c>
      <c r="AP451" s="153">
        <v>0.03</v>
      </c>
      <c r="AQ451" s="225" t="s">
        <v>242</v>
      </c>
      <c r="AR451" s="152" t="s">
        <v>999</v>
      </c>
      <c r="AS451" s="178" t="str">
        <f t="shared" si="62"/>
        <v>長崎県長崎市</v>
      </c>
      <c r="AT451" s="151">
        <v>10.210000000000001</v>
      </c>
      <c r="AU451" s="152">
        <v>10.17</v>
      </c>
      <c r="AV451" s="219">
        <v>10.14</v>
      </c>
    </row>
    <row r="452" spans="10:48" ht="13.8" thickBot="1">
      <c r="J452" s="2"/>
      <c r="K452" s="2"/>
      <c r="L452" s="2"/>
      <c r="M452" s="2"/>
      <c r="N452" s="2"/>
      <c r="AJ452" s="2"/>
      <c r="AL452" s="4" t="s">
        <v>158</v>
      </c>
      <c r="AM452" s="4" t="s">
        <v>726</v>
      </c>
      <c r="AO452" s="11" t="s">
        <v>1001</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158</v>
      </c>
      <c r="AM453" s="4" t="s">
        <v>728</v>
      </c>
      <c r="AO453" s="7"/>
      <c r="AP453" s="7"/>
    </row>
    <row r="454" spans="10:48">
      <c r="J454" s="2"/>
      <c r="K454" s="2"/>
      <c r="L454" s="2"/>
      <c r="M454" s="2"/>
      <c r="N454" s="2"/>
      <c r="AJ454" s="2"/>
      <c r="AL454" s="4" t="s">
        <v>158</v>
      </c>
      <c r="AM454" s="4" t="s">
        <v>730</v>
      </c>
      <c r="AO454" s="7"/>
      <c r="AP454" s="7"/>
    </row>
    <row r="455" spans="10:48">
      <c r="J455" s="2"/>
      <c r="K455" s="2"/>
      <c r="L455" s="2"/>
      <c r="M455" s="2"/>
      <c r="N455" s="2"/>
      <c r="AJ455" s="2"/>
      <c r="AL455" s="4" t="s">
        <v>158</v>
      </c>
      <c r="AM455" s="4" t="s">
        <v>732</v>
      </c>
      <c r="AO455" s="7"/>
      <c r="AP455" s="7"/>
    </row>
    <row r="456" spans="10:48">
      <c r="J456" s="2"/>
      <c r="K456" s="2"/>
      <c r="L456" s="2"/>
      <c r="M456" s="2"/>
      <c r="N456" s="2"/>
      <c r="AJ456" s="2"/>
      <c r="AL456" s="4" t="s">
        <v>158</v>
      </c>
      <c r="AM456" s="4" t="s">
        <v>734</v>
      </c>
      <c r="AO456" s="7"/>
      <c r="AP456" s="7"/>
    </row>
    <row r="457" spans="10:48">
      <c r="J457" s="2"/>
      <c r="K457" s="2"/>
      <c r="L457" s="2"/>
      <c r="M457" s="2"/>
      <c r="N457" s="2"/>
      <c r="AJ457" s="2"/>
      <c r="AL457" s="4" t="s">
        <v>158</v>
      </c>
      <c r="AM457" s="4" t="s">
        <v>451</v>
      </c>
      <c r="AO457" s="7"/>
      <c r="AP457" s="7"/>
    </row>
    <row r="458" spans="10:48">
      <c r="J458" s="2"/>
      <c r="K458" s="2"/>
      <c r="L458" s="2"/>
      <c r="M458" s="2"/>
      <c r="N458" s="2"/>
      <c r="AJ458" s="2"/>
      <c r="AL458" s="4" t="s">
        <v>160</v>
      </c>
      <c r="AM458" s="4" t="s">
        <v>453</v>
      </c>
      <c r="AO458" s="7"/>
      <c r="AP458" s="7"/>
    </row>
    <row r="459" spans="10:48">
      <c r="J459" s="2"/>
      <c r="K459" s="2"/>
      <c r="L459" s="2"/>
      <c r="M459" s="2"/>
      <c r="N459" s="2"/>
      <c r="AJ459" s="2"/>
      <c r="AL459" s="4" t="s">
        <v>160</v>
      </c>
      <c r="AM459" s="4" t="s">
        <v>1002</v>
      </c>
      <c r="AO459" s="7"/>
      <c r="AP459" s="7"/>
    </row>
    <row r="460" spans="10:48">
      <c r="J460" s="2"/>
      <c r="K460" s="2"/>
      <c r="L460" s="2"/>
      <c r="M460" s="2"/>
      <c r="N460" s="2"/>
      <c r="AJ460" s="2"/>
      <c r="AL460" s="4" t="s">
        <v>160</v>
      </c>
      <c r="AM460" s="4" t="s">
        <v>736</v>
      </c>
      <c r="AO460" s="7"/>
      <c r="AP460" s="7"/>
    </row>
    <row r="461" spans="10:48">
      <c r="J461" s="2"/>
      <c r="K461" s="2"/>
      <c r="L461" s="2"/>
      <c r="M461" s="2"/>
      <c r="N461" s="2"/>
      <c r="AJ461" s="2"/>
      <c r="AL461" s="4" t="s">
        <v>160</v>
      </c>
      <c r="AM461" s="4" t="s">
        <v>1003</v>
      </c>
      <c r="AO461" s="7"/>
      <c r="AP461" s="7"/>
    </row>
    <row r="462" spans="10:48">
      <c r="J462" s="2"/>
      <c r="K462" s="2"/>
      <c r="L462" s="2"/>
      <c r="M462" s="2"/>
      <c r="N462" s="2"/>
      <c r="AJ462" s="2"/>
      <c r="AL462" s="4" t="s">
        <v>160</v>
      </c>
      <c r="AM462" s="4" t="s">
        <v>738</v>
      </c>
      <c r="AO462" s="7"/>
      <c r="AP462" s="7"/>
    </row>
    <row r="463" spans="10:48">
      <c r="J463" s="2"/>
      <c r="K463" s="2"/>
      <c r="L463" s="2"/>
      <c r="M463" s="2"/>
      <c r="N463" s="2"/>
      <c r="AJ463" s="2"/>
      <c r="AL463" s="4" t="s">
        <v>160</v>
      </c>
      <c r="AM463" s="4" t="s">
        <v>740</v>
      </c>
      <c r="AO463" s="7"/>
      <c r="AP463" s="7"/>
    </row>
    <row r="464" spans="10:48">
      <c r="J464" s="2"/>
      <c r="K464" s="2"/>
      <c r="L464" s="2"/>
      <c r="M464" s="2"/>
      <c r="N464" s="2"/>
      <c r="AJ464" s="2"/>
      <c r="AL464" s="4" t="s">
        <v>160</v>
      </c>
      <c r="AM464" s="4" t="s">
        <v>742</v>
      </c>
      <c r="AO464" s="7"/>
      <c r="AP464" s="7"/>
    </row>
    <row r="465" spans="10:42">
      <c r="J465" s="2"/>
      <c r="K465" s="2"/>
      <c r="L465" s="2"/>
      <c r="M465" s="2"/>
      <c r="N465" s="2"/>
      <c r="AJ465" s="2"/>
      <c r="AL465" s="4" t="s">
        <v>160</v>
      </c>
      <c r="AM465" s="4" t="s">
        <v>744</v>
      </c>
      <c r="AO465" s="7"/>
      <c r="AP465" s="7"/>
    </row>
    <row r="466" spans="10:42">
      <c r="J466" s="2"/>
      <c r="K466" s="2"/>
      <c r="L466" s="2"/>
      <c r="M466" s="2"/>
      <c r="N466" s="2"/>
      <c r="AJ466" s="2"/>
      <c r="AL466" s="4" t="s">
        <v>160</v>
      </c>
      <c r="AM466" s="4" t="s">
        <v>746</v>
      </c>
      <c r="AO466" s="7"/>
      <c r="AP466" s="7"/>
    </row>
    <row r="467" spans="10:42">
      <c r="J467" s="2"/>
      <c r="K467" s="2"/>
      <c r="L467" s="2"/>
      <c r="M467" s="2"/>
      <c r="N467" s="2"/>
      <c r="AJ467" s="2"/>
      <c r="AL467" s="4" t="s">
        <v>160</v>
      </c>
      <c r="AM467" s="4" t="s">
        <v>1004</v>
      </c>
      <c r="AO467" s="7"/>
      <c r="AP467" s="7"/>
    </row>
    <row r="468" spans="10:42">
      <c r="J468" s="2"/>
      <c r="K468" s="2"/>
      <c r="L468" s="2"/>
      <c r="M468" s="2"/>
      <c r="N468" s="2"/>
      <c r="AJ468" s="2"/>
      <c r="AL468" s="4" t="s">
        <v>160</v>
      </c>
      <c r="AM468" s="4" t="s">
        <v>1005</v>
      </c>
      <c r="AO468" s="7"/>
      <c r="AP468" s="7"/>
    </row>
    <row r="469" spans="10:42">
      <c r="J469" s="2"/>
      <c r="K469" s="2"/>
      <c r="L469" s="2"/>
      <c r="M469" s="2"/>
      <c r="N469" s="2"/>
      <c r="AJ469" s="2"/>
      <c r="AL469" s="4" t="s">
        <v>160</v>
      </c>
      <c r="AM469" s="4" t="s">
        <v>748</v>
      </c>
      <c r="AO469" s="7"/>
      <c r="AP469" s="7"/>
    </row>
    <row r="470" spans="10:42">
      <c r="J470" s="2"/>
      <c r="K470" s="2"/>
      <c r="L470" s="2"/>
      <c r="M470" s="2"/>
      <c r="N470" s="2"/>
      <c r="AJ470" s="2"/>
      <c r="AL470" s="4" t="s">
        <v>160</v>
      </c>
      <c r="AM470" s="4" t="s">
        <v>1006</v>
      </c>
      <c r="AO470" s="7"/>
      <c r="AP470" s="7"/>
    </row>
    <row r="471" spans="10:42">
      <c r="J471" s="2"/>
      <c r="K471" s="2"/>
      <c r="L471" s="2"/>
      <c r="M471" s="2"/>
      <c r="N471" s="2"/>
      <c r="AJ471" s="2"/>
      <c r="AL471" s="4" t="s">
        <v>160</v>
      </c>
      <c r="AM471" s="4" t="s">
        <v>750</v>
      </c>
      <c r="AO471" s="7"/>
      <c r="AP471" s="7"/>
    </row>
    <row r="472" spans="10:42">
      <c r="J472" s="2"/>
      <c r="K472" s="2"/>
      <c r="L472" s="2"/>
      <c r="M472" s="2"/>
      <c r="N472" s="2"/>
      <c r="AJ472" s="2"/>
      <c r="AL472" s="4" t="s">
        <v>160</v>
      </c>
      <c r="AM472" s="4" t="s">
        <v>1007</v>
      </c>
      <c r="AO472" s="7"/>
      <c r="AP472" s="7"/>
    </row>
    <row r="473" spans="10:42">
      <c r="J473" s="2"/>
      <c r="K473" s="2"/>
      <c r="L473" s="2"/>
      <c r="M473" s="2"/>
      <c r="N473" s="2"/>
      <c r="AJ473" s="2"/>
      <c r="AL473" s="4" t="s">
        <v>160</v>
      </c>
      <c r="AM473" s="4" t="s">
        <v>1008</v>
      </c>
      <c r="AO473" s="7"/>
      <c r="AP473" s="7"/>
    </row>
    <row r="474" spans="10:42">
      <c r="J474" s="2"/>
      <c r="K474" s="2"/>
      <c r="L474" s="2"/>
      <c r="M474" s="2"/>
      <c r="N474" s="2"/>
      <c r="AJ474" s="2"/>
      <c r="AL474" s="4" t="s">
        <v>160</v>
      </c>
      <c r="AM474" s="4" t="s">
        <v>1009</v>
      </c>
      <c r="AO474" s="7"/>
      <c r="AP474" s="7"/>
    </row>
    <row r="475" spans="10:42">
      <c r="J475" s="2"/>
      <c r="K475" s="2"/>
      <c r="L475" s="2"/>
      <c r="M475" s="2"/>
      <c r="N475" s="2"/>
      <c r="AJ475" s="2"/>
      <c r="AL475" s="4" t="s">
        <v>160</v>
      </c>
      <c r="AM475" s="4" t="s">
        <v>1010</v>
      </c>
      <c r="AO475" s="7"/>
      <c r="AP475" s="7"/>
    </row>
    <row r="476" spans="10:42">
      <c r="J476" s="2"/>
      <c r="K476" s="2"/>
      <c r="L476" s="2"/>
      <c r="M476" s="2"/>
      <c r="N476" s="2"/>
      <c r="AJ476" s="2"/>
      <c r="AL476" s="4" t="s">
        <v>160</v>
      </c>
      <c r="AM476" s="4" t="s">
        <v>1011</v>
      </c>
      <c r="AO476" s="7"/>
      <c r="AP476" s="7"/>
    </row>
    <row r="477" spans="10:42">
      <c r="J477" s="2"/>
      <c r="K477" s="2"/>
      <c r="L477" s="2"/>
      <c r="M477" s="2"/>
      <c r="N477" s="2"/>
      <c r="X477" s="7"/>
      <c r="Y477" s="7"/>
      <c r="Z477" s="7"/>
      <c r="AA477" s="7"/>
      <c r="AB477" s="7"/>
      <c r="AC477" s="7"/>
      <c r="AD477" s="7"/>
      <c r="AE477" s="7"/>
      <c r="AF477" s="7"/>
      <c r="AG477" s="7"/>
      <c r="AH477" s="7"/>
      <c r="AJ477" s="2"/>
      <c r="AL477" s="4" t="s">
        <v>160</v>
      </c>
      <c r="AM477" s="4" t="s">
        <v>752</v>
      </c>
      <c r="AO477" s="7"/>
      <c r="AP477" s="7"/>
    </row>
    <row r="478" spans="10:42">
      <c r="J478" s="2"/>
      <c r="K478" s="2"/>
      <c r="L478" s="2"/>
      <c r="M478" s="2"/>
      <c r="N478" s="2"/>
      <c r="X478" s="7"/>
      <c r="Y478" s="7"/>
      <c r="Z478" s="7"/>
      <c r="AA478" s="7"/>
      <c r="AB478" s="7"/>
      <c r="AC478" s="7"/>
      <c r="AD478" s="7"/>
      <c r="AE478" s="7"/>
      <c r="AF478" s="7"/>
      <c r="AG478" s="7"/>
      <c r="AH478" s="7"/>
      <c r="AJ478" s="2"/>
      <c r="AL478" s="4" t="s">
        <v>160</v>
      </c>
      <c r="AM478" s="4" t="s">
        <v>455</v>
      </c>
      <c r="AO478" s="7"/>
      <c r="AP478" s="7"/>
    </row>
    <row r="479" spans="10:42">
      <c r="J479" s="2"/>
      <c r="K479" s="2"/>
      <c r="L479" s="2"/>
      <c r="M479" s="2"/>
      <c r="N479" s="2"/>
      <c r="X479" s="7"/>
      <c r="Y479" s="7"/>
      <c r="Z479" s="7"/>
      <c r="AA479" s="7"/>
      <c r="AB479" s="7"/>
      <c r="AC479" s="7"/>
      <c r="AD479" s="7"/>
      <c r="AE479" s="7"/>
      <c r="AF479" s="7"/>
      <c r="AG479" s="7"/>
      <c r="AH479" s="7"/>
      <c r="AJ479" s="2"/>
      <c r="AL479" s="4" t="s">
        <v>160</v>
      </c>
      <c r="AM479" s="4" t="s">
        <v>1012</v>
      </c>
      <c r="AO479" s="7"/>
      <c r="AP479" s="7"/>
    </row>
    <row r="480" spans="10:42">
      <c r="J480" s="2"/>
      <c r="K480" s="2"/>
      <c r="L480" s="2"/>
      <c r="M480" s="2"/>
      <c r="N480" s="2"/>
      <c r="X480" s="7"/>
      <c r="Y480" s="7"/>
      <c r="Z480" s="7"/>
      <c r="AA480" s="7"/>
      <c r="AB480" s="7"/>
      <c r="AC480" s="7"/>
      <c r="AD480" s="7"/>
      <c r="AE480" s="7"/>
      <c r="AF480" s="7"/>
      <c r="AG480" s="7"/>
      <c r="AH480" s="7"/>
      <c r="AJ480" s="2"/>
      <c r="AL480" s="4" t="s">
        <v>160</v>
      </c>
      <c r="AM480" s="4" t="s">
        <v>1013</v>
      </c>
      <c r="AO480" s="7"/>
      <c r="AP480" s="7"/>
    </row>
    <row r="481" spans="10:42">
      <c r="J481" s="2"/>
      <c r="K481" s="2"/>
      <c r="L481" s="2"/>
      <c r="M481" s="2"/>
      <c r="N481" s="2"/>
      <c r="X481" s="7"/>
      <c r="Y481" s="7"/>
      <c r="Z481" s="7"/>
      <c r="AA481" s="7"/>
      <c r="AB481" s="7"/>
      <c r="AC481" s="7"/>
      <c r="AD481" s="7"/>
      <c r="AE481" s="7"/>
      <c r="AF481" s="7"/>
      <c r="AG481" s="7"/>
      <c r="AH481" s="7"/>
      <c r="AJ481" s="2"/>
      <c r="AL481" s="4" t="s">
        <v>160</v>
      </c>
      <c r="AM481" s="4" t="s">
        <v>1014</v>
      </c>
      <c r="AO481" s="7"/>
      <c r="AP481" s="7"/>
    </row>
    <row r="482" spans="10:42">
      <c r="J482" s="2"/>
      <c r="K482" s="2"/>
      <c r="L482" s="2"/>
      <c r="M482" s="2"/>
      <c r="N482" s="2"/>
      <c r="X482" s="7"/>
      <c r="Y482" s="7"/>
      <c r="Z482" s="7"/>
      <c r="AA482" s="7"/>
      <c r="AB482" s="7"/>
      <c r="AC482" s="7"/>
      <c r="AD482" s="7"/>
      <c r="AE482" s="7"/>
      <c r="AF482" s="7"/>
      <c r="AG482" s="7"/>
      <c r="AH482" s="7"/>
      <c r="AJ482" s="2"/>
      <c r="AL482" s="4" t="s">
        <v>160</v>
      </c>
      <c r="AM482" s="4" t="s">
        <v>1015</v>
      </c>
      <c r="AO482" s="7"/>
      <c r="AP482" s="7"/>
    </row>
    <row r="483" spans="10:42">
      <c r="J483" s="2"/>
      <c r="K483" s="2"/>
      <c r="L483" s="2"/>
      <c r="M483" s="2"/>
      <c r="N483" s="2"/>
      <c r="X483" s="7"/>
      <c r="Y483" s="7"/>
      <c r="Z483" s="7"/>
      <c r="AA483" s="7"/>
      <c r="AB483" s="7"/>
      <c r="AC483" s="7"/>
      <c r="AD483" s="7"/>
      <c r="AE483" s="7"/>
      <c r="AF483" s="7"/>
      <c r="AG483" s="7"/>
      <c r="AH483" s="7"/>
      <c r="AJ483" s="2"/>
      <c r="AL483" s="4" t="s">
        <v>162</v>
      </c>
      <c r="AM483" s="4" t="s">
        <v>754</v>
      </c>
      <c r="AO483" s="7"/>
      <c r="AP483" s="7"/>
    </row>
    <row r="484" spans="10:42">
      <c r="J484" s="2"/>
      <c r="K484" s="2"/>
      <c r="L484" s="2"/>
      <c r="M484" s="2"/>
      <c r="N484" s="2"/>
      <c r="X484" s="7"/>
      <c r="Y484" s="7"/>
      <c r="Z484" s="7"/>
      <c r="AA484" s="7"/>
      <c r="AB484" s="7"/>
      <c r="AC484" s="7"/>
      <c r="AD484" s="7"/>
      <c r="AE484" s="7"/>
      <c r="AF484" s="7"/>
      <c r="AG484" s="7"/>
      <c r="AH484" s="7"/>
      <c r="AJ484" s="2"/>
      <c r="AL484" s="4" t="s">
        <v>162</v>
      </c>
      <c r="AM484" s="4" t="s">
        <v>457</v>
      </c>
      <c r="AO484" s="7"/>
      <c r="AP484" s="7"/>
    </row>
    <row r="485" spans="10:42">
      <c r="J485" s="2"/>
      <c r="K485" s="2"/>
      <c r="L485" s="2"/>
      <c r="M485" s="2"/>
      <c r="N485" s="2"/>
      <c r="X485" s="7"/>
      <c r="Y485" s="7"/>
      <c r="Z485" s="7"/>
      <c r="AA485" s="7"/>
      <c r="AB485" s="7"/>
      <c r="AC485" s="7"/>
      <c r="AD485" s="7"/>
      <c r="AE485" s="7"/>
      <c r="AF485" s="7"/>
      <c r="AG485" s="7"/>
      <c r="AH485" s="7"/>
      <c r="AJ485" s="2"/>
      <c r="AL485" s="4" t="s">
        <v>162</v>
      </c>
      <c r="AM485" s="4" t="s">
        <v>1016</v>
      </c>
      <c r="AO485" s="7"/>
      <c r="AP485" s="7"/>
    </row>
    <row r="486" spans="10:42">
      <c r="J486" s="2"/>
      <c r="K486" s="2"/>
      <c r="L486" s="2"/>
      <c r="M486" s="2"/>
      <c r="N486" s="2"/>
      <c r="X486" s="7"/>
      <c r="Y486" s="7"/>
      <c r="Z486" s="7"/>
      <c r="AA486" s="7"/>
      <c r="AB486" s="7"/>
      <c r="AC486" s="7"/>
      <c r="AD486" s="7"/>
      <c r="AE486" s="7"/>
      <c r="AF486" s="7"/>
      <c r="AG486" s="7"/>
      <c r="AH486" s="7"/>
      <c r="AJ486" s="2"/>
      <c r="AL486" s="4" t="s">
        <v>162</v>
      </c>
      <c r="AM486" s="4" t="s">
        <v>756</v>
      </c>
      <c r="AO486" s="7"/>
      <c r="AP486" s="7"/>
    </row>
    <row r="487" spans="10:42">
      <c r="J487" s="2"/>
      <c r="K487" s="2"/>
      <c r="L487" s="2"/>
      <c r="M487" s="2"/>
      <c r="N487" s="2"/>
      <c r="X487" s="7"/>
      <c r="Y487" s="7"/>
      <c r="Z487" s="7"/>
      <c r="AA487" s="7"/>
      <c r="AB487" s="7"/>
      <c r="AC487" s="7"/>
      <c r="AD487" s="7"/>
      <c r="AE487" s="7"/>
      <c r="AF487" s="7"/>
      <c r="AG487" s="7"/>
      <c r="AH487" s="7"/>
      <c r="AJ487" s="2"/>
      <c r="AL487" s="4" t="s">
        <v>162</v>
      </c>
      <c r="AM487" s="4" t="s">
        <v>758</v>
      </c>
      <c r="AO487" s="7"/>
      <c r="AP487" s="7"/>
    </row>
    <row r="488" spans="10:42">
      <c r="J488" s="2"/>
      <c r="K488" s="2"/>
      <c r="L488" s="2"/>
      <c r="M488" s="2"/>
      <c r="N488" s="2"/>
      <c r="X488" s="7"/>
      <c r="Y488" s="7"/>
      <c r="Z488" s="7"/>
      <c r="AA488" s="7"/>
      <c r="AB488" s="7"/>
      <c r="AC488" s="7"/>
      <c r="AD488" s="7"/>
      <c r="AE488" s="7"/>
      <c r="AF488" s="7"/>
      <c r="AG488" s="7"/>
      <c r="AH488" s="7"/>
      <c r="AJ488" s="2"/>
      <c r="AL488" s="4" t="s">
        <v>162</v>
      </c>
      <c r="AM488" s="4" t="s">
        <v>1017</v>
      </c>
      <c r="AO488" s="7"/>
      <c r="AP488" s="7"/>
    </row>
    <row r="489" spans="10:42">
      <c r="J489" s="2"/>
      <c r="K489" s="2"/>
      <c r="L489" s="2"/>
      <c r="M489" s="2"/>
      <c r="N489" s="2"/>
      <c r="X489" s="7"/>
      <c r="Y489" s="7"/>
      <c r="Z489" s="7"/>
      <c r="AA489" s="7"/>
      <c r="AB489" s="7"/>
      <c r="AC489" s="7"/>
      <c r="AD489" s="7"/>
      <c r="AE489" s="7"/>
      <c r="AF489" s="7"/>
      <c r="AG489" s="7"/>
      <c r="AH489" s="7"/>
      <c r="AJ489" s="2"/>
      <c r="AL489" s="4" t="s">
        <v>162</v>
      </c>
      <c r="AM489" s="4" t="s">
        <v>1018</v>
      </c>
      <c r="AO489" s="7"/>
      <c r="AP489" s="7"/>
    </row>
    <row r="490" spans="10:42">
      <c r="J490" s="2"/>
      <c r="K490" s="2"/>
      <c r="L490" s="2"/>
      <c r="M490" s="2"/>
      <c r="N490" s="2"/>
      <c r="X490" s="7"/>
      <c r="Y490" s="7"/>
      <c r="Z490" s="7"/>
      <c r="AA490" s="7"/>
      <c r="AB490" s="7"/>
      <c r="AC490" s="7"/>
      <c r="AD490" s="7"/>
      <c r="AE490" s="7"/>
      <c r="AF490" s="7"/>
      <c r="AG490" s="7"/>
      <c r="AH490" s="7"/>
      <c r="AJ490" s="2"/>
      <c r="AL490" s="4" t="s">
        <v>162</v>
      </c>
      <c r="AM490" s="4" t="s">
        <v>760</v>
      </c>
      <c r="AO490" s="7"/>
      <c r="AP490" s="7"/>
    </row>
    <row r="491" spans="10:42">
      <c r="J491" s="2"/>
      <c r="K491" s="2"/>
      <c r="L491" s="2"/>
      <c r="M491" s="2"/>
      <c r="N491" s="2"/>
      <c r="X491" s="7"/>
      <c r="Y491" s="7"/>
      <c r="Z491" s="7"/>
      <c r="AA491" s="7"/>
      <c r="AB491" s="7"/>
      <c r="AC491" s="7"/>
      <c r="AD491" s="7"/>
      <c r="AE491" s="7"/>
      <c r="AF491" s="7"/>
      <c r="AG491" s="7"/>
      <c r="AH491" s="7"/>
      <c r="AJ491" s="2"/>
      <c r="AL491" s="4" t="s">
        <v>162</v>
      </c>
      <c r="AM491" s="4" t="s">
        <v>1019</v>
      </c>
      <c r="AO491" s="7"/>
      <c r="AP491" s="7"/>
    </row>
    <row r="492" spans="10:42">
      <c r="J492" s="2"/>
      <c r="K492" s="2"/>
      <c r="L492" s="2"/>
      <c r="M492" s="2"/>
      <c r="N492" s="2"/>
      <c r="X492" s="7"/>
      <c r="Y492" s="7"/>
      <c r="Z492" s="7"/>
      <c r="AA492" s="7"/>
      <c r="AB492" s="7"/>
      <c r="AC492" s="7"/>
      <c r="AD492" s="7"/>
      <c r="AE492" s="7"/>
      <c r="AF492" s="7"/>
      <c r="AG492" s="7"/>
      <c r="AH492" s="7"/>
      <c r="AJ492" s="2"/>
      <c r="AL492" s="4" t="s">
        <v>162</v>
      </c>
      <c r="AM492" s="4" t="s">
        <v>1020</v>
      </c>
      <c r="AO492" s="7"/>
      <c r="AP492" s="7"/>
    </row>
    <row r="493" spans="10:42">
      <c r="J493" s="2"/>
      <c r="K493" s="2"/>
      <c r="L493" s="2"/>
      <c r="M493" s="2"/>
      <c r="N493" s="2"/>
      <c r="X493" s="7"/>
      <c r="Y493" s="7"/>
      <c r="Z493" s="7"/>
      <c r="AA493" s="7"/>
      <c r="AB493" s="7"/>
      <c r="AC493" s="7"/>
      <c r="AD493" s="7"/>
      <c r="AE493" s="7"/>
      <c r="AF493" s="7"/>
      <c r="AG493" s="7"/>
      <c r="AH493" s="7"/>
      <c r="AJ493" s="2"/>
      <c r="AL493" s="4" t="s">
        <v>162</v>
      </c>
      <c r="AM493" s="4" t="s">
        <v>1021</v>
      </c>
      <c r="AO493" s="7"/>
      <c r="AP493" s="7"/>
    </row>
    <row r="494" spans="10:42">
      <c r="J494" s="2"/>
      <c r="K494" s="2"/>
      <c r="L494" s="2"/>
      <c r="M494" s="2"/>
      <c r="N494" s="2"/>
      <c r="X494" s="7"/>
      <c r="Y494" s="7"/>
      <c r="Z494" s="7"/>
      <c r="AA494" s="7"/>
      <c r="AB494" s="7"/>
      <c r="AC494" s="7"/>
      <c r="AD494" s="7"/>
      <c r="AE494" s="7"/>
      <c r="AF494" s="7"/>
      <c r="AG494" s="7"/>
      <c r="AH494" s="7"/>
      <c r="AJ494" s="2"/>
      <c r="AL494" s="4" t="s">
        <v>162</v>
      </c>
      <c r="AM494" s="4" t="s">
        <v>1022</v>
      </c>
      <c r="AO494" s="7"/>
      <c r="AP494" s="7"/>
    </row>
    <row r="495" spans="10:42">
      <c r="J495" s="2"/>
      <c r="K495" s="2"/>
      <c r="L495" s="2"/>
      <c r="M495" s="2"/>
      <c r="N495" s="2"/>
      <c r="X495" s="7"/>
      <c r="Y495" s="7"/>
      <c r="Z495" s="7"/>
      <c r="AA495" s="7"/>
      <c r="AB495" s="7"/>
      <c r="AC495" s="7"/>
      <c r="AD495" s="7"/>
      <c r="AE495" s="7"/>
      <c r="AF495" s="7"/>
      <c r="AG495" s="7"/>
      <c r="AH495" s="7"/>
      <c r="AJ495" s="2"/>
      <c r="AL495" s="4" t="s">
        <v>162</v>
      </c>
      <c r="AM495" s="4" t="s">
        <v>1023</v>
      </c>
      <c r="AO495" s="7"/>
      <c r="AP495" s="7"/>
    </row>
    <row r="496" spans="10:42">
      <c r="J496" s="2"/>
      <c r="K496" s="2"/>
      <c r="L496" s="2"/>
      <c r="M496" s="2"/>
      <c r="N496" s="2"/>
      <c r="X496" s="7"/>
      <c r="Y496" s="7"/>
      <c r="Z496" s="7"/>
      <c r="AA496" s="7"/>
      <c r="AB496" s="7"/>
      <c r="AC496" s="7"/>
      <c r="AD496" s="7"/>
      <c r="AE496" s="7"/>
      <c r="AF496" s="7"/>
      <c r="AG496" s="7"/>
      <c r="AH496" s="7"/>
      <c r="AJ496" s="2"/>
      <c r="AL496" s="4" t="s">
        <v>162</v>
      </c>
      <c r="AM496" s="4" t="s">
        <v>1024</v>
      </c>
      <c r="AO496" s="7"/>
      <c r="AP496" s="7"/>
    </row>
    <row r="497" spans="10:42">
      <c r="J497" s="2"/>
      <c r="K497" s="2"/>
      <c r="L497" s="2"/>
      <c r="M497" s="2"/>
      <c r="N497" s="2"/>
      <c r="X497" s="7"/>
      <c r="Y497" s="7"/>
      <c r="Z497" s="7"/>
      <c r="AA497" s="7"/>
      <c r="AB497" s="7"/>
      <c r="AC497" s="7"/>
      <c r="AD497" s="7"/>
      <c r="AE497" s="7"/>
      <c r="AF497" s="7"/>
      <c r="AG497" s="7"/>
      <c r="AH497" s="7"/>
      <c r="AJ497" s="2"/>
      <c r="AL497" s="4" t="s">
        <v>162</v>
      </c>
      <c r="AM497" s="4" t="s">
        <v>1025</v>
      </c>
      <c r="AO497" s="7"/>
      <c r="AP497" s="7"/>
    </row>
    <row r="498" spans="10:42">
      <c r="J498" s="2"/>
      <c r="K498" s="2"/>
      <c r="L498" s="2"/>
      <c r="M498" s="2"/>
      <c r="N498" s="2"/>
      <c r="X498" s="7"/>
      <c r="Y498" s="7"/>
      <c r="Z498" s="7"/>
      <c r="AA498" s="7"/>
      <c r="AB498" s="7"/>
      <c r="AC498" s="7"/>
      <c r="AD498" s="7"/>
      <c r="AE498" s="7"/>
      <c r="AF498" s="7"/>
      <c r="AG498" s="7"/>
      <c r="AH498" s="7"/>
      <c r="AJ498" s="2"/>
      <c r="AL498" s="4" t="s">
        <v>162</v>
      </c>
      <c r="AM498" s="4" t="s">
        <v>1026</v>
      </c>
      <c r="AO498" s="7"/>
      <c r="AP498" s="7"/>
    </row>
    <row r="499" spans="10:42">
      <c r="J499" s="2"/>
      <c r="K499" s="2"/>
      <c r="L499" s="2"/>
      <c r="M499" s="2"/>
      <c r="N499" s="2"/>
      <c r="X499" s="7"/>
      <c r="Y499" s="7"/>
      <c r="Z499" s="7"/>
      <c r="AA499" s="7"/>
      <c r="AB499" s="7"/>
      <c r="AC499" s="7"/>
      <c r="AD499" s="7"/>
      <c r="AE499" s="7"/>
      <c r="AF499" s="7"/>
      <c r="AG499" s="7"/>
      <c r="AH499" s="7"/>
      <c r="AJ499" s="2"/>
      <c r="AL499" s="4" t="s">
        <v>162</v>
      </c>
      <c r="AM499" s="4" t="s">
        <v>1027</v>
      </c>
      <c r="AO499" s="7"/>
      <c r="AP499" s="7"/>
    </row>
    <row r="500" spans="10:42">
      <c r="J500" s="2"/>
      <c r="K500" s="2"/>
      <c r="L500" s="2"/>
      <c r="M500" s="2"/>
      <c r="N500" s="2"/>
      <c r="X500" s="7"/>
      <c r="Y500" s="7"/>
      <c r="Z500" s="7"/>
      <c r="AA500" s="7"/>
      <c r="AB500" s="7"/>
      <c r="AC500" s="7"/>
      <c r="AD500" s="7"/>
      <c r="AE500" s="7"/>
      <c r="AF500" s="7"/>
      <c r="AG500" s="7"/>
      <c r="AH500" s="7"/>
      <c r="AJ500" s="2"/>
      <c r="AL500" s="4" t="s">
        <v>162</v>
      </c>
      <c r="AM500" s="4" t="s">
        <v>1028</v>
      </c>
      <c r="AO500" s="7"/>
      <c r="AP500" s="7"/>
    </row>
    <row r="501" spans="10:42">
      <c r="J501" s="2"/>
      <c r="K501" s="2"/>
      <c r="L501" s="2"/>
      <c r="M501" s="2"/>
      <c r="N501" s="2"/>
      <c r="X501" s="7"/>
      <c r="Y501" s="7"/>
      <c r="Z501" s="7"/>
      <c r="AA501" s="7"/>
      <c r="AB501" s="7"/>
      <c r="AC501" s="7"/>
      <c r="AD501" s="7"/>
      <c r="AE501" s="7"/>
      <c r="AF501" s="7"/>
      <c r="AG501" s="7"/>
      <c r="AH501" s="7"/>
      <c r="AJ501" s="2"/>
      <c r="AL501" s="4" t="s">
        <v>162</v>
      </c>
      <c r="AM501" s="4" t="s">
        <v>1029</v>
      </c>
      <c r="AO501" s="7"/>
      <c r="AP501" s="7"/>
    </row>
    <row r="502" spans="10:42">
      <c r="J502" s="2"/>
      <c r="K502" s="2"/>
      <c r="L502" s="2"/>
      <c r="M502" s="2"/>
      <c r="N502" s="2"/>
      <c r="X502" s="7"/>
      <c r="Y502" s="7"/>
      <c r="Z502" s="7"/>
      <c r="AA502" s="7"/>
      <c r="AB502" s="7"/>
      <c r="AC502" s="7"/>
      <c r="AD502" s="7"/>
      <c r="AE502" s="7"/>
      <c r="AF502" s="7"/>
      <c r="AG502" s="7"/>
      <c r="AH502" s="7"/>
      <c r="AJ502" s="2"/>
      <c r="AL502" s="4" t="s">
        <v>162</v>
      </c>
      <c r="AM502" s="4" t="s">
        <v>1030</v>
      </c>
      <c r="AO502" s="7"/>
      <c r="AP502" s="7"/>
    </row>
    <row r="503" spans="10:42">
      <c r="J503" s="2"/>
      <c r="K503" s="2"/>
      <c r="L503" s="2"/>
      <c r="M503" s="2"/>
      <c r="N503" s="2"/>
      <c r="X503" s="7"/>
      <c r="Y503" s="7"/>
      <c r="Z503" s="7"/>
      <c r="AA503" s="7"/>
      <c r="AB503" s="7"/>
      <c r="AC503" s="7"/>
      <c r="AD503" s="7"/>
      <c r="AE503" s="7"/>
      <c r="AF503" s="7"/>
      <c r="AG503" s="7"/>
      <c r="AH503" s="7"/>
      <c r="AJ503" s="2"/>
      <c r="AL503" s="4" t="s">
        <v>162</v>
      </c>
      <c r="AM503" s="4" t="s">
        <v>1031</v>
      </c>
      <c r="AO503" s="7"/>
      <c r="AP503" s="7"/>
    </row>
    <row r="504" spans="10:42">
      <c r="J504" s="2"/>
      <c r="K504" s="2"/>
      <c r="L504" s="2"/>
      <c r="M504" s="2"/>
      <c r="N504" s="2"/>
      <c r="X504" s="7"/>
      <c r="Y504" s="7"/>
      <c r="Z504" s="7"/>
      <c r="AA504" s="7"/>
      <c r="AB504" s="7"/>
      <c r="AC504" s="7"/>
      <c r="AD504" s="7"/>
      <c r="AE504" s="7"/>
      <c r="AF504" s="7"/>
      <c r="AG504" s="7"/>
      <c r="AH504" s="7"/>
      <c r="AJ504" s="2"/>
      <c r="AL504" s="4" t="s">
        <v>162</v>
      </c>
      <c r="AM504" s="4" t="s">
        <v>1032</v>
      </c>
      <c r="AO504" s="7"/>
      <c r="AP504" s="7"/>
    </row>
    <row r="505" spans="10:42">
      <c r="J505" s="2"/>
      <c r="K505" s="2"/>
      <c r="L505" s="2"/>
      <c r="M505" s="2"/>
      <c r="N505" s="2"/>
      <c r="X505" s="7"/>
      <c r="Y505" s="7"/>
      <c r="Z505" s="7"/>
      <c r="AA505" s="7"/>
      <c r="AB505" s="7"/>
      <c r="AC505" s="7"/>
      <c r="AD505" s="7"/>
      <c r="AE505" s="7"/>
      <c r="AF505" s="7"/>
      <c r="AG505" s="7"/>
      <c r="AH505" s="7"/>
      <c r="AJ505" s="2"/>
      <c r="AL505" s="4" t="s">
        <v>162</v>
      </c>
      <c r="AM505" s="4" t="s">
        <v>1033</v>
      </c>
      <c r="AO505" s="7"/>
      <c r="AP505" s="7"/>
    </row>
    <row r="506" spans="10:42">
      <c r="J506" s="2"/>
      <c r="K506" s="2"/>
      <c r="L506" s="2"/>
      <c r="M506" s="2"/>
      <c r="N506" s="2"/>
      <c r="X506" s="7"/>
      <c r="Y506" s="7"/>
      <c r="Z506" s="7"/>
      <c r="AA506" s="7"/>
      <c r="AB506" s="7"/>
      <c r="AC506" s="7"/>
      <c r="AD506" s="7"/>
      <c r="AE506" s="7"/>
      <c r="AF506" s="7"/>
      <c r="AG506" s="7"/>
      <c r="AH506" s="7"/>
      <c r="AJ506" s="2"/>
      <c r="AL506" s="4" t="s">
        <v>162</v>
      </c>
      <c r="AM506" s="4" t="s">
        <v>1034</v>
      </c>
      <c r="AO506" s="7"/>
      <c r="AP506" s="7"/>
    </row>
    <row r="507" spans="10:42">
      <c r="J507" s="2"/>
      <c r="K507" s="2"/>
      <c r="L507" s="2"/>
      <c r="M507" s="2"/>
      <c r="N507" s="2"/>
      <c r="X507" s="7"/>
      <c r="Y507" s="7"/>
      <c r="Z507" s="7"/>
      <c r="AA507" s="7"/>
      <c r="AB507" s="7"/>
      <c r="AC507" s="7"/>
      <c r="AD507" s="7"/>
      <c r="AE507" s="7"/>
      <c r="AF507" s="7"/>
      <c r="AG507" s="7"/>
      <c r="AH507" s="7"/>
      <c r="AJ507" s="2"/>
      <c r="AL507" s="4" t="s">
        <v>162</v>
      </c>
      <c r="AM507" s="4" t="s">
        <v>1035</v>
      </c>
      <c r="AO507" s="7"/>
      <c r="AP507" s="7"/>
    </row>
    <row r="508" spans="10:42">
      <c r="J508" s="2"/>
      <c r="K508" s="2"/>
      <c r="L508" s="2"/>
      <c r="M508" s="2"/>
      <c r="N508" s="2"/>
      <c r="X508" s="7"/>
      <c r="Y508" s="7"/>
      <c r="Z508" s="7"/>
      <c r="AA508" s="7"/>
      <c r="AB508" s="7"/>
      <c r="AC508" s="7"/>
      <c r="AD508" s="7"/>
      <c r="AE508" s="7"/>
      <c r="AF508" s="7"/>
      <c r="AG508" s="7"/>
      <c r="AH508" s="7"/>
      <c r="AJ508" s="2"/>
      <c r="AL508" s="4" t="s">
        <v>162</v>
      </c>
      <c r="AM508" s="4" t="s">
        <v>1036</v>
      </c>
      <c r="AO508" s="7"/>
      <c r="AP508" s="7"/>
    </row>
    <row r="509" spans="10:42">
      <c r="J509" s="2"/>
      <c r="K509" s="2"/>
      <c r="L509" s="2"/>
      <c r="M509" s="2"/>
      <c r="N509" s="2"/>
      <c r="X509" s="7"/>
      <c r="Y509" s="7"/>
      <c r="Z509" s="7"/>
      <c r="AA509" s="7"/>
      <c r="AB509" s="7"/>
      <c r="AC509" s="7"/>
      <c r="AD509" s="7"/>
      <c r="AE509" s="7"/>
      <c r="AF509" s="7"/>
      <c r="AG509" s="7"/>
      <c r="AH509" s="7"/>
      <c r="AJ509" s="2"/>
      <c r="AL509" s="4" t="s">
        <v>162</v>
      </c>
      <c r="AM509" s="4" t="s">
        <v>1037</v>
      </c>
      <c r="AO509" s="7"/>
      <c r="AP509" s="7"/>
    </row>
    <row r="510" spans="10:42">
      <c r="J510" s="2"/>
      <c r="K510" s="2"/>
      <c r="L510" s="2"/>
      <c r="M510" s="2"/>
      <c r="N510" s="2"/>
      <c r="X510" s="7"/>
      <c r="Y510" s="7"/>
      <c r="Z510" s="7"/>
      <c r="AA510" s="7"/>
      <c r="AB510" s="7"/>
      <c r="AC510" s="7"/>
      <c r="AD510" s="7"/>
      <c r="AE510" s="7"/>
      <c r="AF510" s="7"/>
      <c r="AG510" s="7"/>
      <c r="AH510" s="7"/>
      <c r="AJ510" s="2"/>
      <c r="AL510" s="4" t="s">
        <v>162</v>
      </c>
      <c r="AM510" s="4" t="s">
        <v>900</v>
      </c>
      <c r="AO510" s="7"/>
      <c r="AP510" s="7"/>
    </row>
    <row r="511" spans="10:42">
      <c r="J511" s="2"/>
      <c r="K511" s="2"/>
      <c r="L511" s="2"/>
      <c r="M511" s="2"/>
      <c r="N511" s="2"/>
      <c r="X511" s="7"/>
      <c r="Y511" s="7"/>
      <c r="Z511" s="7"/>
      <c r="AA511" s="7"/>
      <c r="AB511" s="7"/>
      <c r="AC511" s="7"/>
      <c r="AD511" s="7"/>
      <c r="AE511" s="7"/>
      <c r="AF511" s="7"/>
      <c r="AG511" s="7"/>
      <c r="AH511" s="7"/>
      <c r="AJ511" s="2"/>
      <c r="AL511" s="4" t="s">
        <v>162</v>
      </c>
      <c r="AM511" s="4" t="s">
        <v>1038</v>
      </c>
      <c r="AO511" s="7"/>
      <c r="AP511" s="7"/>
    </row>
    <row r="512" spans="10:42">
      <c r="J512" s="2"/>
      <c r="K512" s="2"/>
      <c r="L512" s="2"/>
      <c r="M512" s="2"/>
      <c r="N512" s="2"/>
      <c r="X512" s="7"/>
      <c r="Y512" s="7"/>
      <c r="Z512" s="7"/>
      <c r="AA512" s="7"/>
      <c r="AB512" s="7"/>
      <c r="AC512" s="7"/>
      <c r="AD512" s="7"/>
      <c r="AE512" s="7"/>
      <c r="AF512" s="7"/>
      <c r="AG512" s="7"/>
      <c r="AH512" s="7"/>
      <c r="AJ512" s="2"/>
      <c r="AL512" s="4" t="s">
        <v>162</v>
      </c>
      <c r="AM512" s="4" t="s">
        <v>764</v>
      </c>
      <c r="AO512" s="7"/>
      <c r="AP512" s="7"/>
    </row>
    <row r="513" spans="10:42">
      <c r="J513" s="2"/>
      <c r="K513" s="2"/>
      <c r="L513" s="2"/>
      <c r="M513" s="2"/>
      <c r="N513" s="2"/>
      <c r="X513" s="7"/>
      <c r="Y513" s="7"/>
      <c r="Z513" s="7"/>
      <c r="AA513" s="7"/>
      <c r="AB513" s="7"/>
      <c r="AC513" s="7"/>
      <c r="AD513" s="7"/>
      <c r="AE513" s="7"/>
      <c r="AF513" s="7"/>
      <c r="AG513" s="7"/>
      <c r="AH513" s="7"/>
      <c r="AJ513" s="2"/>
      <c r="AL513" s="4" t="s">
        <v>162</v>
      </c>
      <c r="AM513" s="4" t="s">
        <v>1039</v>
      </c>
      <c r="AO513" s="7"/>
      <c r="AP513" s="7"/>
    </row>
    <row r="514" spans="10:42">
      <c r="J514" s="2"/>
      <c r="K514" s="2"/>
      <c r="L514" s="2"/>
      <c r="M514" s="2"/>
      <c r="N514" s="2"/>
      <c r="X514" s="7"/>
      <c r="Y514" s="7"/>
      <c r="Z514" s="7"/>
      <c r="AA514" s="7"/>
      <c r="AB514" s="7"/>
      <c r="AC514" s="7"/>
      <c r="AD514" s="7"/>
      <c r="AE514" s="7"/>
      <c r="AF514" s="7"/>
      <c r="AG514" s="7"/>
      <c r="AH514" s="7"/>
      <c r="AJ514" s="2"/>
      <c r="AL514" s="4" t="s">
        <v>162</v>
      </c>
      <c r="AM514" s="4" t="s">
        <v>1040</v>
      </c>
      <c r="AO514" s="7"/>
      <c r="AP514" s="7"/>
    </row>
    <row r="515" spans="10:42">
      <c r="J515" s="2"/>
      <c r="K515" s="2"/>
      <c r="L515" s="2"/>
      <c r="M515" s="2"/>
      <c r="N515" s="2"/>
      <c r="X515" s="7"/>
      <c r="Y515" s="7"/>
      <c r="Z515" s="7"/>
      <c r="AA515" s="7"/>
      <c r="AB515" s="7"/>
      <c r="AC515" s="7"/>
      <c r="AD515" s="7"/>
      <c r="AE515" s="7"/>
      <c r="AF515" s="7"/>
      <c r="AG515" s="7"/>
      <c r="AH515" s="7"/>
      <c r="AJ515" s="2"/>
      <c r="AL515" s="4" t="s">
        <v>162</v>
      </c>
      <c r="AM515" s="4" t="s">
        <v>1041</v>
      </c>
      <c r="AO515" s="7"/>
      <c r="AP515" s="7"/>
    </row>
    <row r="516" spans="10:42">
      <c r="J516" s="2"/>
      <c r="K516" s="2"/>
      <c r="L516" s="2"/>
      <c r="M516" s="2"/>
      <c r="N516" s="2"/>
      <c r="X516" s="7"/>
      <c r="Y516" s="7"/>
      <c r="Z516" s="7"/>
      <c r="AA516" s="7"/>
      <c r="AB516" s="7"/>
      <c r="AC516" s="7"/>
      <c r="AD516" s="7"/>
      <c r="AE516" s="7"/>
      <c r="AF516" s="7"/>
      <c r="AG516" s="7"/>
      <c r="AH516" s="7"/>
      <c r="AJ516" s="2"/>
      <c r="AL516" s="4" t="s">
        <v>162</v>
      </c>
      <c r="AM516" s="4" t="s">
        <v>1042</v>
      </c>
      <c r="AO516" s="7"/>
      <c r="AP516" s="7"/>
    </row>
    <row r="517" spans="10:42">
      <c r="J517" s="2"/>
      <c r="K517" s="2"/>
      <c r="L517" s="2"/>
      <c r="M517" s="2"/>
      <c r="N517" s="2"/>
      <c r="X517" s="7"/>
      <c r="Y517" s="7"/>
      <c r="Z517" s="7"/>
      <c r="AA517" s="7"/>
      <c r="AB517" s="7"/>
      <c r="AC517" s="7"/>
      <c r="AD517" s="7"/>
      <c r="AE517" s="7"/>
      <c r="AF517" s="7"/>
      <c r="AG517" s="7"/>
      <c r="AH517" s="7"/>
      <c r="AJ517" s="2"/>
      <c r="AL517" s="4" t="s">
        <v>162</v>
      </c>
      <c r="AM517" s="4" t="s">
        <v>1043</v>
      </c>
      <c r="AO517" s="7"/>
      <c r="AP517" s="7"/>
    </row>
    <row r="518" spans="10:42">
      <c r="J518" s="2"/>
      <c r="K518" s="2"/>
      <c r="L518" s="2"/>
      <c r="M518" s="2"/>
      <c r="N518" s="2"/>
      <c r="X518" s="7"/>
      <c r="Y518" s="7"/>
      <c r="Z518" s="7"/>
      <c r="AA518" s="7"/>
      <c r="AB518" s="7"/>
      <c r="AC518" s="7"/>
      <c r="AD518" s="7"/>
      <c r="AE518" s="7"/>
      <c r="AF518" s="7"/>
      <c r="AG518" s="7"/>
      <c r="AH518" s="7"/>
      <c r="AJ518" s="2"/>
      <c r="AL518" s="4" t="s">
        <v>164</v>
      </c>
      <c r="AM518" s="4" t="s">
        <v>212</v>
      </c>
      <c r="AO518" s="7"/>
      <c r="AP518" s="7"/>
    </row>
    <row r="519" spans="10:42">
      <c r="J519" s="2"/>
      <c r="K519" s="2"/>
      <c r="L519" s="2"/>
      <c r="M519" s="2"/>
      <c r="N519" s="2"/>
      <c r="X519" s="7"/>
      <c r="Y519" s="7"/>
      <c r="Z519" s="7"/>
      <c r="AA519" s="7"/>
      <c r="AB519" s="7"/>
      <c r="AC519" s="7"/>
      <c r="AD519" s="7"/>
      <c r="AE519" s="7"/>
      <c r="AF519" s="7"/>
      <c r="AG519" s="7"/>
      <c r="AH519" s="7"/>
      <c r="AJ519" s="2"/>
      <c r="AL519" s="4" t="s">
        <v>164</v>
      </c>
      <c r="AM519" s="4" t="s">
        <v>459</v>
      </c>
      <c r="AO519" s="7"/>
      <c r="AP519" s="7"/>
    </row>
    <row r="520" spans="10:42">
      <c r="J520" s="2"/>
      <c r="K520" s="2"/>
      <c r="L520" s="2"/>
      <c r="M520" s="2"/>
      <c r="N520" s="2"/>
      <c r="X520" s="7"/>
      <c r="Y520" s="7"/>
      <c r="Z520" s="7"/>
      <c r="AA520" s="7"/>
      <c r="AB520" s="7"/>
      <c r="AC520" s="7"/>
      <c r="AD520" s="7"/>
      <c r="AE520" s="7"/>
      <c r="AF520" s="7"/>
      <c r="AG520" s="7"/>
      <c r="AH520" s="7"/>
      <c r="AJ520" s="2"/>
      <c r="AL520" s="4" t="s">
        <v>164</v>
      </c>
      <c r="AM520" s="4" t="s">
        <v>766</v>
      </c>
      <c r="AO520" s="7"/>
      <c r="AP520" s="7"/>
    </row>
    <row r="521" spans="10:42">
      <c r="J521" s="2"/>
      <c r="K521" s="2"/>
      <c r="L521" s="2"/>
      <c r="M521" s="2"/>
      <c r="N521" s="2"/>
      <c r="X521" s="7"/>
      <c r="Y521" s="7"/>
      <c r="Z521" s="7"/>
      <c r="AA521" s="7"/>
      <c r="AB521" s="7"/>
      <c r="AC521" s="7"/>
      <c r="AD521" s="7"/>
      <c r="AE521" s="7"/>
      <c r="AF521" s="7"/>
      <c r="AG521" s="7"/>
      <c r="AH521" s="7"/>
      <c r="AJ521" s="2"/>
      <c r="AL521" s="4" t="s">
        <v>164</v>
      </c>
      <c r="AM521" s="4" t="s">
        <v>342</v>
      </c>
      <c r="AO521" s="7"/>
      <c r="AP521" s="7"/>
    </row>
    <row r="522" spans="10:42">
      <c r="J522" s="2"/>
      <c r="K522" s="2"/>
      <c r="L522" s="2"/>
      <c r="M522" s="2"/>
      <c r="N522" s="2"/>
      <c r="X522" s="7"/>
      <c r="Y522" s="7"/>
      <c r="Z522" s="7"/>
      <c r="AA522" s="7"/>
      <c r="AB522" s="7"/>
      <c r="AC522" s="7"/>
      <c r="AD522" s="7"/>
      <c r="AE522" s="7"/>
      <c r="AF522" s="7"/>
      <c r="AG522" s="7"/>
      <c r="AH522" s="7"/>
      <c r="AJ522" s="2"/>
      <c r="AL522" s="4" t="s">
        <v>164</v>
      </c>
      <c r="AM522" s="4" t="s">
        <v>461</v>
      </c>
      <c r="AO522" s="7"/>
      <c r="AP522" s="7"/>
    </row>
    <row r="523" spans="10:42">
      <c r="J523" s="2"/>
      <c r="K523" s="2"/>
      <c r="L523" s="2"/>
      <c r="M523" s="2"/>
      <c r="N523" s="2"/>
      <c r="X523" s="7"/>
      <c r="Y523" s="7"/>
      <c r="Z523" s="7"/>
      <c r="AA523" s="7"/>
      <c r="AB523" s="7"/>
      <c r="AC523" s="7"/>
      <c r="AD523" s="7"/>
      <c r="AE523" s="7"/>
      <c r="AF523" s="7"/>
      <c r="AG523" s="7"/>
      <c r="AH523" s="7"/>
      <c r="AJ523" s="2"/>
      <c r="AL523" s="4" t="s">
        <v>164</v>
      </c>
      <c r="AM523" s="4" t="s">
        <v>1044</v>
      </c>
      <c r="AO523" s="7"/>
      <c r="AP523" s="7"/>
    </row>
    <row r="524" spans="10:42">
      <c r="J524" s="2"/>
      <c r="K524" s="2"/>
      <c r="L524" s="2"/>
      <c r="M524" s="2"/>
      <c r="N524" s="2"/>
      <c r="X524" s="7"/>
      <c r="Y524" s="7"/>
      <c r="Z524" s="7"/>
      <c r="AA524" s="7"/>
      <c r="AB524" s="7"/>
      <c r="AC524" s="7"/>
      <c r="AD524" s="7"/>
      <c r="AE524" s="7"/>
      <c r="AF524" s="7"/>
      <c r="AG524" s="7"/>
      <c r="AH524" s="7"/>
      <c r="AJ524" s="2"/>
      <c r="AL524" s="4" t="s">
        <v>164</v>
      </c>
      <c r="AM524" s="4" t="s">
        <v>463</v>
      </c>
      <c r="AO524" s="7"/>
      <c r="AP524" s="7"/>
    </row>
    <row r="525" spans="10:42">
      <c r="J525" s="2"/>
      <c r="K525" s="2"/>
      <c r="L525" s="2"/>
      <c r="M525" s="2"/>
      <c r="N525" s="2"/>
      <c r="X525" s="7"/>
      <c r="Y525" s="7"/>
      <c r="Z525" s="7"/>
      <c r="AA525" s="7"/>
      <c r="AB525" s="7"/>
      <c r="AC525" s="7"/>
      <c r="AD525" s="7"/>
      <c r="AE525" s="7"/>
      <c r="AF525" s="7"/>
      <c r="AG525" s="7"/>
      <c r="AH525" s="7"/>
      <c r="AJ525" s="2"/>
      <c r="AL525" s="4" t="s">
        <v>164</v>
      </c>
      <c r="AM525" s="4" t="s">
        <v>1045</v>
      </c>
      <c r="AO525" s="7"/>
      <c r="AP525" s="7"/>
    </row>
    <row r="526" spans="10:42">
      <c r="J526" s="2"/>
      <c r="K526" s="2"/>
      <c r="L526" s="2"/>
      <c r="M526" s="2"/>
      <c r="N526" s="2"/>
      <c r="X526" s="7"/>
      <c r="Y526" s="7"/>
      <c r="Z526" s="7"/>
      <c r="AA526" s="7"/>
      <c r="AB526" s="7"/>
      <c r="AC526" s="7"/>
      <c r="AD526" s="7"/>
      <c r="AE526" s="7"/>
      <c r="AF526" s="7"/>
      <c r="AG526" s="7"/>
      <c r="AH526" s="7"/>
      <c r="AJ526" s="2"/>
      <c r="AL526" s="4" t="s">
        <v>164</v>
      </c>
      <c r="AM526" s="4" t="s">
        <v>466</v>
      </c>
      <c r="AO526" s="7"/>
      <c r="AP526" s="7"/>
    </row>
    <row r="527" spans="10:42">
      <c r="J527" s="2"/>
      <c r="K527" s="2"/>
      <c r="L527" s="2"/>
      <c r="M527" s="2"/>
      <c r="N527" s="2"/>
      <c r="X527" s="7"/>
      <c r="Y527" s="7"/>
      <c r="Z527" s="7"/>
      <c r="AA527" s="7"/>
      <c r="AB527" s="7"/>
      <c r="AC527" s="7"/>
      <c r="AD527" s="7"/>
      <c r="AE527" s="7"/>
      <c r="AF527" s="7"/>
      <c r="AG527" s="7"/>
      <c r="AH527" s="7"/>
      <c r="AJ527" s="2"/>
      <c r="AL527" s="4" t="s">
        <v>164</v>
      </c>
      <c r="AM527" s="4" t="s">
        <v>1046</v>
      </c>
      <c r="AO527" s="7"/>
      <c r="AP527" s="7"/>
    </row>
    <row r="528" spans="10:42">
      <c r="J528" s="2"/>
      <c r="K528" s="2"/>
      <c r="L528" s="2"/>
      <c r="M528" s="2"/>
      <c r="N528" s="2"/>
      <c r="X528" s="7"/>
      <c r="Y528" s="7"/>
      <c r="Z528" s="7"/>
      <c r="AA528" s="7"/>
      <c r="AB528" s="7"/>
      <c r="AC528" s="7"/>
      <c r="AD528" s="7"/>
      <c r="AE528" s="7"/>
      <c r="AF528" s="7"/>
      <c r="AG528" s="7"/>
      <c r="AH528" s="7"/>
      <c r="AJ528" s="2"/>
      <c r="AL528" s="4" t="s">
        <v>164</v>
      </c>
      <c r="AM528" s="4" t="s">
        <v>468</v>
      </c>
      <c r="AO528" s="7"/>
      <c r="AP528" s="7"/>
    </row>
    <row r="529" spans="10:42">
      <c r="J529" s="2"/>
      <c r="K529" s="2"/>
      <c r="L529" s="2"/>
      <c r="M529" s="2"/>
      <c r="N529" s="2"/>
      <c r="X529" s="7"/>
      <c r="Y529" s="7"/>
      <c r="Z529" s="7"/>
      <c r="AA529" s="7"/>
      <c r="AB529" s="7"/>
      <c r="AC529" s="7"/>
      <c r="AD529" s="7"/>
      <c r="AE529" s="7"/>
      <c r="AF529" s="7"/>
      <c r="AG529" s="7"/>
      <c r="AH529" s="7"/>
      <c r="AJ529" s="2"/>
      <c r="AL529" s="4" t="s">
        <v>164</v>
      </c>
      <c r="AM529" s="4" t="s">
        <v>470</v>
      </c>
      <c r="AO529" s="7"/>
      <c r="AP529" s="7"/>
    </row>
    <row r="530" spans="10:42">
      <c r="J530" s="2"/>
      <c r="K530" s="2"/>
      <c r="L530" s="2"/>
      <c r="M530" s="2"/>
      <c r="N530" s="2"/>
      <c r="X530" s="7"/>
      <c r="Y530" s="7"/>
      <c r="Z530" s="7"/>
      <c r="AA530" s="7"/>
      <c r="AB530" s="7"/>
      <c r="AC530" s="7"/>
      <c r="AD530" s="7"/>
      <c r="AE530" s="7"/>
      <c r="AF530" s="7"/>
      <c r="AG530" s="7"/>
      <c r="AH530" s="7"/>
      <c r="AJ530" s="2"/>
      <c r="AL530" s="4" t="s">
        <v>164</v>
      </c>
      <c r="AM530" s="4" t="s">
        <v>472</v>
      </c>
      <c r="AO530" s="7"/>
      <c r="AP530" s="7"/>
    </row>
    <row r="531" spans="10:42">
      <c r="J531" s="2"/>
      <c r="K531" s="2"/>
      <c r="L531" s="2"/>
      <c r="M531" s="2"/>
      <c r="N531" s="2"/>
      <c r="X531" s="7"/>
      <c r="Y531" s="7"/>
      <c r="Z531" s="7"/>
      <c r="AA531" s="7"/>
      <c r="AB531" s="7"/>
      <c r="AC531" s="7"/>
      <c r="AD531" s="7"/>
      <c r="AE531" s="7"/>
      <c r="AF531" s="7"/>
      <c r="AG531" s="7"/>
      <c r="AH531" s="7"/>
      <c r="AJ531" s="2"/>
      <c r="AL531" s="4" t="s">
        <v>164</v>
      </c>
      <c r="AM531" s="4" t="s">
        <v>474</v>
      </c>
      <c r="AO531" s="7"/>
      <c r="AP531" s="7"/>
    </row>
    <row r="532" spans="10:42">
      <c r="J532" s="2"/>
      <c r="K532" s="2"/>
      <c r="L532" s="2"/>
      <c r="M532" s="2"/>
      <c r="N532" s="2"/>
      <c r="X532" s="7"/>
      <c r="Y532" s="7"/>
      <c r="Z532" s="7"/>
      <c r="AA532" s="7"/>
      <c r="AB532" s="7"/>
      <c r="AC532" s="7"/>
      <c r="AD532" s="7"/>
      <c r="AE532" s="7"/>
      <c r="AF532" s="7"/>
      <c r="AG532" s="7"/>
      <c r="AH532" s="7"/>
      <c r="AJ532" s="2"/>
      <c r="AL532" s="4" t="s">
        <v>164</v>
      </c>
      <c r="AM532" s="4" t="s">
        <v>476</v>
      </c>
      <c r="AO532" s="7"/>
      <c r="AP532" s="7"/>
    </row>
    <row r="533" spans="10:42">
      <c r="J533" s="2"/>
      <c r="K533" s="2"/>
      <c r="L533" s="2"/>
      <c r="M533" s="2"/>
      <c r="N533" s="2"/>
      <c r="X533" s="7"/>
      <c r="Y533" s="7"/>
      <c r="Z533" s="7"/>
      <c r="AA533" s="7"/>
      <c r="AB533" s="7"/>
      <c r="AC533" s="7"/>
      <c r="AD533" s="7"/>
      <c r="AE533" s="7"/>
      <c r="AF533" s="7"/>
      <c r="AG533" s="7"/>
      <c r="AH533" s="7"/>
      <c r="AJ533" s="2"/>
      <c r="AL533" s="4" t="s">
        <v>164</v>
      </c>
      <c r="AM533" s="4" t="s">
        <v>768</v>
      </c>
      <c r="AO533" s="7"/>
      <c r="AP533" s="7"/>
    </row>
    <row r="534" spans="10:42">
      <c r="J534" s="2"/>
      <c r="K534" s="2"/>
      <c r="L534" s="2"/>
      <c r="M534" s="2"/>
      <c r="N534" s="2"/>
      <c r="X534" s="7"/>
      <c r="Y534" s="7"/>
      <c r="Z534" s="7"/>
      <c r="AA534" s="7"/>
      <c r="AB534" s="7"/>
      <c r="AC534" s="7"/>
      <c r="AD534" s="7"/>
      <c r="AE534" s="7"/>
      <c r="AF534" s="7"/>
      <c r="AG534" s="7"/>
      <c r="AH534" s="7"/>
      <c r="AJ534" s="2"/>
      <c r="AL534" s="4" t="s">
        <v>164</v>
      </c>
      <c r="AM534" s="4" t="s">
        <v>478</v>
      </c>
      <c r="AO534" s="7"/>
      <c r="AP534" s="7"/>
    </row>
    <row r="535" spans="10:42">
      <c r="J535" s="2"/>
      <c r="K535" s="2"/>
      <c r="L535" s="2"/>
      <c r="M535" s="2"/>
      <c r="N535" s="2"/>
      <c r="X535" s="7"/>
      <c r="Y535" s="7"/>
      <c r="Z535" s="7"/>
      <c r="AA535" s="7"/>
      <c r="AB535" s="7"/>
      <c r="AC535" s="7"/>
      <c r="AD535" s="7"/>
      <c r="AE535" s="7"/>
      <c r="AF535" s="7"/>
      <c r="AG535" s="7"/>
      <c r="AH535" s="7"/>
      <c r="AJ535" s="2"/>
      <c r="AL535" s="4" t="s">
        <v>164</v>
      </c>
      <c r="AM535" s="4" t="s">
        <v>344</v>
      </c>
      <c r="AO535" s="7"/>
      <c r="AP535" s="7"/>
    </row>
    <row r="536" spans="10:42">
      <c r="J536" s="2"/>
      <c r="K536" s="2"/>
      <c r="L536" s="2"/>
      <c r="M536" s="2"/>
      <c r="N536" s="2"/>
      <c r="X536" s="7"/>
      <c r="Y536" s="7"/>
      <c r="Z536" s="7"/>
      <c r="AA536" s="7"/>
      <c r="AB536" s="7"/>
      <c r="AC536" s="7"/>
      <c r="AD536" s="7"/>
      <c r="AE536" s="7"/>
      <c r="AF536" s="7"/>
      <c r="AG536" s="7"/>
      <c r="AH536" s="7"/>
      <c r="AJ536" s="2"/>
      <c r="AL536" s="4" t="s">
        <v>164</v>
      </c>
      <c r="AM536" s="4" t="s">
        <v>480</v>
      </c>
      <c r="AO536" s="7"/>
      <c r="AP536" s="7"/>
    </row>
    <row r="537" spans="10:42">
      <c r="J537" s="2"/>
      <c r="K537" s="2"/>
      <c r="L537" s="2"/>
      <c r="M537" s="2"/>
      <c r="N537" s="2"/>
      <c r="X537" s="7"/>
      <c r="Y537" s="7"/>
      <c r="Z537" s="7"/>
      <c r="AA537" s="7"/>
      <c r="AB537" s="7"/>
      <c r="AC537" s="7"/>
      <c r="AD537" s="7"/>
      <c r="AE537" s="7"/>
      <c r="AF537" s="7"/>
      <c r="AG537" s="7"/>
      <c r="AH537" s="7"/>
      <c r="AJ537" s="2"/>
      <c r="AL537" s="4" t="s">
        <v>164</v>
      </c>
      <c r="AM537" s="4" t="s">
        <v>482</v>
      </c>
      <c r="AO537" s="7"/>
      <c r="AP537" s="7"/>
    </row>
    <row r="538" spans="10:42">
      <c r="J538" s="2"/>
      <c r="K538" s="2"/>
      <c r="L538" s="2"/>
      <c r="M538" s="2"/>
      <c r="N538" s="2"/>
      <c r="X538" s="7"/>
      <c r="Y538" s="7"/>
      <c r="Z538" s="7"/>
      <c r="AA538" s="7"/>
      <c r="AB538" s="7"/>
      <c r="AC538" s="7"/>
      <c r="AD538" s="7"/>
      <c r="AE538" s="7"/>
      <c r="AF538" s="7"/>
      <c r="AG538" s="7"/>
      <c r="AH538" s="7"/>
      <c r="AJ538" s="2"/>
      <c r="AL538" s="4" t="s">
        <v>164</v>
      </c>
      <c r="AM538" s="4" t="s">
        <v>346</v>
      </c>
      <c r="AO538" s="7"/>
      <c r="AP538" s="7"/>
    </row>
    <row r="539" spans="10:42">
      <c r="J539" s="2"/>
      <c r="K539" s="2"/>
      <c r="L539" s="2"/>
      <c r="M539" s="2"/>
      <c r="N539" s="2"/>
      <c r="X539" s="7"/>
      <c r="Y539" s="7"/>
      <c r="Z539" s="7"/>
      <c r="AA539" s="7"/>
      <c r="AB539" s="7"/>
      <c r="AC539" s="7"/>
      <c r="AD539" s="7"/>
      <c r="AE539" s="7"/>
      <c r="AF539" s="7"/>
      <c r="AG539" s="7"/>
      <c r="AH539" s="7"/>
      <c r="AJ539" s="2"/>
      <c r="AL539" s="4" t="s">
        <v>164</v>
      </c>
      <c r="AM539" s="4" t="s">
        <v>484</v>
      </c>
      <c r="AO539" s="7"/>
      <c r="AP539" s="7"/>
    </row>
    <row r="540" spans="10:42">
      <c r="J540" s="2"/>
      <c r="K540" s="2"/>
      <c r="L540" s="2"/>
      <c r="M540" s="2"/>
      <c r="N540" s="2"/>
      <c r="X540" s="7"/>
      <c r="Y540" s="7"/>
      <c r="Z540" s="7"/>
      <c r="AA540" s="7"/>
      <c r="AB540" s="7"/>
      <c r="AC540" s="7"/>
      <c r="AD540" s="7"/>
      <c r="AE540" s="7"/>
      <c r="AF540" s="7"/>
      <c r="AG540" s="7"/>
      <c r="AH540" s="7"/>
      <c r="AJ540" s="2"/>
      <c r="AL540" s="4" t="s">
        <v>164</v>
      </c>
      <c r="AM540" s="4" t="s">
        <v>286</v>
      </c>
      <c r="AO540" s="7"/>
      <c r="AP540" s="7"/>
    </row>
    <row r="541" spans="10:42">
      <c r="J541" s="2"/>
      <c r="K541" s="2"/>
      <c r="L541" s="2"/>
      <c r="M541" s="2"/>
      <c r="N541" s="2"/>
      <c r="X541" s="7"/>
      <c r="Y541" s="7"/>
      <c r="Z541" s="7"/>
      <c r="AA541" s="7"/>
      <c r="AB541" s="7"/>
      <c r="AC541" s="7"/>
      <c r="AD541" s="7"/>
      <c r="AE541" s="7"/>
      <c r="AF541" s="7"/>
      <c r="AG541" s="7"/>
      <c r="AH541" s="7"/>
      <c r="AJ541" s="2"/>
      <c r="AL541" s="4" t="s">
        <v>164</v>
      </c>
      <c r="AM541" s="4" t="s">
        <v>1047</v>
      </c>
      <c r="AO541" s="7"/>
      <c r="AP541" s="7"/>
    </row>
    <row r="542" spans="10:42">
      <c r="J542" s="2"/>
      <c r="K542" s="2"/>
      <c r="L542" s="2"/>
      <c r="M542" s="2"/>
      <c r="N542" s="2"/>
      <c r="X542" s="7"/>
      <c r="Y542" s="7"/>
      <c r="Z542" s="7"/>
      <c r="AA542" s="7"/>
      <c r="AB542" s="7"/>
      <c r="AC542" s="7"/>
      <c r="AD542" s="7"/>
      <c r="AE542" s="7"/>
      <c r="AF542" s="7"/>
      <c r="AG542" s="7"/>
      <c r="AH542" s="7"/>
      <c r="AJ542" s="2"/>
      <c r="AL542" s="4" t="s">
        <v>164</v>
      </c>
      <c r="AM542" s="4" t="s">
        <v>1048</v>
      </c>
      <c r="AO542" s="7"/>
      <c r="AP542" s="7"/>
    </row>
    <row r="543" spans="10:42">
      <c r="J543" s="2"/>
      <c r="K543" s="2"/>
      <c r="L543" s="2"/>
      <c r="M543" s="2"/>
      <c r="N543" s="2"/>
      <c r="X543" s="7"/>
      <c r="Y543" s="7"/>
      <c r="Z543" s="7"/>
      <c r="AA543" s="7"/>
      <c r="AB543" s="7"/>
      <c r="AC543" s="7"/>
      <c r="AD543" s="7"/>
      <c r="AE543" s="7"/>
      <c r="AF543" s="7"/>
      <c r="AG543" s="7"/>
      <c r="AH543" s="7"/>
      <c r="AJ543" s="2"/>
      <c r="AL543" s="4" t="s">
        <v>164</v>
      </c>
      <c r="AM543" s="4" t="s">
        <v>348</v>
      </c>
      <c r="AO543" s="7"/>
      <c r="AP543" s="7"/>
    </row>
    <row r="544" spans="10:42">
      <c r="J544" s="2"/>
      <c r="K544" s="2"/>
      <c r="L544" s="2"/>
      <c r="M544" s="2"/>
      <c r="N544" s="2"/>
      <c r="X544" s="7"/>
      <c r="Y544" s="7"/>
      <c r="Z544" s="7"/>
      <c r="AA544" s="7"/>
      <c r="AB544" s="7"/>
      <c r="AC544" s="7"/>
      <c r="AD544" s="7"/>
      <c r="AE544" s="7"/>
      <c r="AF544" s="7"/>
      <c r="AG544" s="7"/>
      <c r="AH544" s="7"/>
      <c r="AJ544" s="2"/>
      <c r="AL544" s="4" t="s">
        <v>164</v>
      </c>
      <c r="AM544" s="4" t="s">
        <v>486</v>
      </c>
      <c r="AO544" s="7"/>
      <c r="AP544" s="7"/>
    </row>
    <row r="545" spans="10:42">
      <c r="J545" s="2"/>
      <c r="K545" s="2"/>
      <c r="L545" s="2"/>
      <c r="M545" s="2"/>
      <c r="N545" s="2"/>
      <c r="X545" s="7"/>
      <c r="Y545" s="7"/>
      <c r="Z545" s="7"/>
      <c r="AA545" s="7"/>
      <c r="AB545" s="7"/>
      <c r="AC545" s="7"/>
      <c r="AD545" s="7"/>
      <c r="AE545" s="7"/>
      <c r="AF545" s="7"/>
      <c r="AG545" s="7"/>
      <c r="AH545" s="7"/>
      <c r="AJ545" s="2"/>
      <c r="AL545" s="4" t="s">
        <v>164</v>
      </c>
      <c r="AM545" s="4" t="s">
        <v>488</v>
      </c>
      <c r="AO545" s="7"/>
      <c r="AP545" s="7"/>
    </row>
    <row r="546" spans="10:42">
      <c r="J546" s="2"/>
      <c r="K546" s="2"/>
      <c r="L546" s="2"/>
      <c r="M546" s="2"/>
      <c r="N546" s="2"/>
      <c r="X546" s="7"/>
      <c r="Y546" s="7"/>
      <c r="Z546" s="7"/>
      <c r="AA546" s="7"/>
      <c r="AB546" s="7"/>
      <c r="AC546" s="7"/>
      <c r="AD546" s="7"/>
      <c r="AE546" s="7"/>
      <c r="AF546" s="7"/>
      <c r="AG546" s="7"/>
      <c r="AH546" s="7"/>
      <c r="AJ546" s="2"/>
      <c r="AL546" s="4" t="s">
        <v>164</v>
      </c>
      <c r="AM546" s="4" t="s">
        <v>490</v>
      </c>
      <c r="AO546" s="7"/>
      <c r="AP546" s="7"/>
    </row>
    <row r="547" spans="10:42">
      <c r="J547" s="2"/>
      <c r="K547" s="2"/>
      <c r="L547" s="2"/>
      <c r="M547" s="2"/>
      <c r="N547" s="2"/>
      <c r="X547" s="7"/>
      <c r="Y547" s="7"/>
      <c r="Z547" s="7"/>
      <c r="AA547" s="7"/>
      <c r="AB547" s="7"/>
      <c r="AC547" s="7"/>
      <c r="AD547" s="7"/>
      <c r="AE547" s="7"/>
      <c r="AF547" s="7"/>
      <c r="AG547" s="7"/>
      <c r="AH547" s="7"/>
      <c r="AJ547" s="2"/>
      <c r="AL547" s="4" t="s">
        <v>164</v>
      </c>
      <c r="AM547" s="4" t="s">
        <v>350</v>
      </c>
      <c r="AO547" s="7"/>
      <c r="AP547" s="7"/>
    </row>
    <row r="548" spans="10:42">
      <c r="J548" s="2"/>
      <c r="K548" s="2"/>
      <c r="L548" s="2"/>
      <c r="M548" s="2"/>
      <c r="N548" s="2"/>
      <c r="X548" s="7"/>
      <c r="Y548" s="7"/>
      <c r="Z548" s="7"/>
      <c r="AA548" s="7"/>
      <c r="AB548" s="7"/>
      <c r="AC548" s="7"/>
      <c r="AD548" s="7"/>
      <c r="AE548" s="7"/>
      <c r="AF548" s="7"/>
      <c r="AG548" s="7"/>
      <c r="AH548" s="7"/>
      <c r="AJ548" s="2"/>
      <c r="AL548" s="4" t="s">
        <v>164</v>
      </c>
      <c r="AM548" s="4" t="s">
        <v>492</v>
      </c>
      <c r="AO548" s="7"/>
      <c r="AP548" s="7"/>
    </row>
    <row r="549" spans="10:42">
      <c r="J549" s="2"/>
      <c r="K549" s="2"/>
      <c r="L549" s="2"/>
      <c r="M549" s="2"/>
      <c r="N549" s="2"/>
      <c r="X549" s="7"/>
      <c r="Y549" s="7"/>
      <c r="Z549" s="7"/>
      <c r="AA549" s="7"/>
      <c r="AB549" s="7"/>
      <c r="AC549" s="7"/>
      <c r="AD549" s="7"/>
      <c r="AE549" s="7"/>
      <c r="AF549" s="7"/>
      <c r="AG549" s="7"/>
      <c r="AH549" s="7"/>
      <c r="AJ549" s="2"/>
      <c r="AL549" s="4" t="s">
        <v>164</v>
      </c>
      <c r="AM549" s="4" t="s">
        <v>494</v>
      </c>
      <c r="AO549" s="7"/>
      <c r="AP549" s="7"/>
    </row>
    <row r="550" spans="10:42">
      <c r="J550" s="2"/>
      <c r="K550" s="2"/>
      <c r="L550" s="2"/>
      <c r="M550" s="2"/>
      <c r="N550" s="2"/>
      <c r="X550" s="7"/>
      <c r="Y550" s="7"/>
      <c r="Z550" s="7"/>
      <c r="AA550" s="7"/>
      <c r="AB550" s="7"/>
      <c r="AC550" s="7"/>
      <c r="AD550" s="7"/>
      <c r="AE550" s="7"/>
      <c r="AF550" s="7"/>
      <c r="AG550" s="7"/>
      <c r="AH550" s="7"/>
      <c r="AJ550" s="2"/>
      <c r="AL550" s="4" t="s">
        <v>164</v>
      </c>
      <c r="AM550" s="4" t="s">
        <v>496</v>
      </c>
      <c r="AO550" s="7"/>
      <c r="AP550" s="7"/>
    </row>
    <row r="551" spans="10:42">
      <c r="J551" s="2"/>
      <c r="K551" s="2"/>
      <c r="L551" s="2"/>
      <c r="M551" s="2"/>
      <c r="N551" s="2"/>
      <c r="X551" s="7"/>
      <c r="Y551" s="7"/>
      <c r="Z551" s="7"/>
      <c r="AA551" s="7"/>
      <c r="AB551" s="7"/>
      <c r="AC551" s="7"/>
      <c r="AD551" s="7"/>
      <c r="AE551" s="7"/>
      <c r="AF551" s="7"/>
      <c r="AG551" s="7"/>
      <c r="AH551" s="7"/>
      <c r="AJ551" s="2"/>
      <c r="AL551" s="4" t="s">
        <v>164</v>
      </c>
      <c r="AM551" s="4" t="s">
        <v>498</v>
      </c>
      <c r="AO551" s="7"/>
      <c r="AP551" s="7"/>
    </row>
    <row r="552" spans="10:42">
      <c r="J552" s="2"/>
      <c r="K552" s="2"/>
      <c r="L552" s="2"/>
      <c r="M552" s="2"/>
      <c r="N552" s="2"/>
      <c r="X552" s="7"/>
      <c r="Y552" s="7"/>
      <c r="Z552" s="7"/>
      <c r="AA552" s="7"/>
      <c r="AB552" s="7"/>
      <c r="AC552" s="7"/>
      <c r="AD552" s="7"/>
      <c r="AE552" s="7"/>
      <c r="AF552" s="7"/>
      <c r="AG552" s="7"/>
      <c r="AH552" s="7"/>
      <c r="AJ552" s="2"/>
      <c r="AL552" s="4" t="s">
        <v>164</v>
      </c>
      <c r="AM552" s="4" t="s">
        <v>500</v>
      </c>
      <c r="AO552" s="7"/>
      <c r="AP552" s="7"/>
    </row>
    <row r="553" spans="10:42">
      <c r="J553" s="2"/>
      <c r="K553" s="2"/>
      <c r="L553" s="2"/>
      <c r="M553" s="2"/>
      <c r="N553" s="2"/>
      <c r="X553" s="7"/>
      <c r="Y553" s="7"/>
      <c r="Z553" s="7"/>
      <c r="AA553" s="7"/>
      <c r="AB553" s="7"/>
      <c r="AC553" s="7"/>
      <c r="AD553" s="7"/>
      <c r="AE553" s="7"/>
      <c r="AF553" s="7"/>
      <c r="AG553" s="7"/>
      <c r="AH553" s="7"/>
      <c r="AJ553" s="2"/>
      <c r="AL553" s="4" t="s">
        <v>164</v>
      </c>
      <c r="AM553" s="4" t="s">
        <v>502</v>
      </c>
      <c r="AO553" s="7"/>
      <c r="AP553" s="7"/>
    </row>
    <row r="554" spans="10:42">
      <c r="J554" s="2"/>
      <c r="K554" s="2"/>
      <c r="L554" s="2"/>
      <c r="M554" s="2"/>
      <c r="N554" s="2"/>
      <c r="X554" s="7"/>
      <c r="Y554" s="7"/>
      <c r="Z554" s="7"/>
      <c r="AA554" s="7"/>
      <c r="AB554" s="7"/>
      <c r="AC554" s="7"/>
      <c r="AD554" s="7"/>
      <c r="AE554" s="7"/>
      <c r="AF554" s="7"/>
      <c r="AG554" s="7"/>
      <c r="AH554" s="7"/>
      <c r="AJ554" s="2"/>
      <c r="AL554" s="4" t="s">
        <v>164</v>
      </c>
      <c r="AM554" s="4" t="s">
        <v>770</v>
      </c>
      <c r="AO554" s="7"/>
      <c r="AP554" s="7"/>
    </row>
    <row r="555" spans="10:42">
      <c r="J555" s="2"/>
      <c r="K555" s="2"/>
      <c r="L555" s="2"/>
      <c r="M555" s="2"/>
      <c r="N555" s="2"/>
      <c r="X555" s="7"/>
      <c r="Y555" s="7"/>
      <c r="Z555" s="7"/>
      <c r="AA555" s="7"/>
      <c r="AB555" s="7"/>
      <c r="AC555" s="7"/>
      <c r="AD555" s="7"/>
      <c r="AE555" s="7"/>
      <c r="AF555" s="7"/>
      <c r="AG555" s="7"/>
      <c r="AH555" s="7"/>
      <c r="AJ555" s="2"/>
      <c r="AL555" s="4" t="s">
        <v>164</v>
      </c>
      <c r="AM555" s="4" t="s">
        <v>504</v>
      </c>
      <c r="AO555" s="7"/>
      <c r="AP555" s="7"/>
    </row>
    <row r="556" spans="10:42">
      <c r="J556" s="2"/>
      <c r="K556" s="2"/>
      <c r="L556" s="2"/>
      <c r="M556" s="2"/>
      <c r="N556" s="2"/>
      <c r="X556" s="7"/>
      <c r="Y556" s="7"/>
      <c r="Z556" s="7"/>
      <c r="AA556" s="7"/>
      <c r="AB556" s="7"/>
      <c r="AC556" s="7"/>
      <c r="AD556" s="7"/>
      <c r="AE556" s="7"/>
      <c r="AF556" s="7"/>
      <c r="AG556" s="7"/>
      <c r="AH556" s="7"/>
      <c r="AJ556" s="2"/>
      <c r="AL556" s="4" t="s">
        <v>164</v>
      </c>
      <c r="AM556" s="4" t="s">
        <v>352</v>
      </c>
      <c r="AO556" s="7"/>
      <c r="AP556" s="7"/>
    </row>
    <row r="557" spans="10:42">
      <c r="J557" s="2"/>
      <c r="K557" s="2"/>
      <c r="L557" s="2"/>
      <c r="M557" s="2"/>
      <c r="N557" s="2"/>
      <c r="X557" s="7"/>
      <c r="Y557" s="7"/>
      <c r="Z557" s="7"/>
      <c r="AA557" s="7"/>
      <c r="AB557" s="7"/>
      <c r="AC557" s="7"/>
      <c r="AD557" s="7"/>
      <c r="AE557" s="7"/>
      <c r="AF557" s="7"/>
      <c r="AG557" s="7"/>
      <c r="AH557" s="7"/>
      <c r="AJ557" s="2"/>
      <c r="AL557" s="4" t="s">
        <v>164</v>
      </c>
      <c r="AM557" s="4" t="s">
        <v>1938</v>
      </c>
      <c r="AO557" s="7"/>
      <c r="AP557" s="7"/>
    </row>
    <row r="558" spans="10:42">
      <c r="J558" s="2"/>
      <c r="K558" s="2"/>
      <c r="L558" s="2"/>
      <c r="M558" s="2"/>
      <c r="N558" s="2"/>
      <c r="X558" s="7"/>
      <c r="Y558" s="7"/>
      <c r="Z558" s="7"/>
      <c r="AA558" s="7"/>
      <c r="AB558" s="7"/>
      <c r="AC558" s="7"/>
      <c r="AD558" s="7"/>
      <c r="AE558" s="7"/>
      <c r="AF558" s="7"/>
      <c r="AG558" s="7"/>
      <c r="AH558" s="7"/>
      <c r="AJ558" s="2"/>
      <c r="AL558" s="4" t="s">
        <v>164</v>
      </c>
      <c r="AM558" s="4" t="s">
        <v>507</v>
      </c>
      <c r="AO558" s="7"/>
      <c r="AP558" s="7"/>
    </row>
    <row r="559" spans="10:42">
      <c r="J559" s="2"/>
      <c r="K559" s="2"/>
      <c r="L559" s="2"/>
      <c r="M559" s="2"/>
      <c r="N559" s="2"/>
      <c r="X559" s="7"/>
      <c r="Y559" s="7"/>
      <c r="Z559" s="7"/>
      <c r="AA559" s="7"/>
      <c r="AB559" s="7"/>
      <c r="AC559" s="7"/>
      <c r="AD559" s="7"/>
      <c r="AE559" s="7"/>
      <c r="AF559" s="7"/>
      <c r="AG559" s="7"/>
      <c r="AH559" s="7"/>
      <c r="AJ559" s="2"/>
      <c r="AL559" s="4" t="s">
        <v>164</v>
      </c>
      <c r="AM559" s="4" t="s">
        <v>509</v>
      </c>
      <c r="AO559" s="7"/>
      <c r="AP559" s="7"/>
    </row>
    <row r="560" spans="10:42">
      <c r="J560" s="2"/>
      <c r="K560" s="2"/>
      <c r="L560" s="2"/>
      <c r="M560" s="2"/>
      <c r="N560" s="2"/>
      <c r="X560" s="7"/>
      <c r="Y560" s="7"/>
      <c r="Z560" s="7"/>
      <c r="AA560" s="7"/>
      <c r="AB560" s="7"/>
      <c r="AC560" s="7"/>
      <c r="AD560" s="7"/>
      <c r="AE560" s="7"/>
      <c r="AF560" s="7"/>
      <c r="AG560" s="7"/>
      <c r="AH560" s="7"/>
      <c r="AJ560" s="2"/>
      <c r="AL560" s="4" t="s">
        <v>164</v>
      </c>
      <c r="AM560" s="4" t="s">
        <v>772</v>
      </c>
      <c r="AO560" s="7"/>
      <c r="AP560" s="7"/>
    </row>
    <row r="561" spans="10:42">
      <c r="J561" s="2"/>
      <c r="K561" s="2"/>
      <c r="L561" s="2"/>
      <c r="M561" s="2"/>
      <c r="N561" s="2"/>
      <c r="X561" s="7"/>
      <c r="Y561" s="7"/>
      <c r="Z561" s="7"/>
      <c r="AA561" s="7"/>
      <c r="AB561" s="7"/>
      <c r="AC561" s="7"/>
      <c r="AD561" s="7"/>
      <c r="AE561" s="7"/>
      <c r="AF561" s="7"/>
      <c r="AG561" s="7"/>
      <c r="AH561" s="7"/>
      <c r="AJ561" s="2"/>
      <c r="AL561" s="4" t="s">
        <v>164</v>
      </c>
      <c r="AM561" s="4" t="s">
        <v>774</v>
      </c>
      <c r="AO561" s="7"/>
      <c r="AP561" s="7"/>
    </row>
    <row r="562" spans="10:42">
      <c r="J562" s="2"/>
      <c r="K562" s="2"/>
      <c r="L562" s="2"/>
      <c r="M562" s="2"/>
      <c r="N562" s="2"/>
      <c r="X562" s="7"/>
      <c r="Y562" s="7"/>
      <c r="Z562" s="7"/>
      <c r="AA562" s="7"/>
      <c r="AB562" s="7"/>
      <c r="AC562" s="7"/>
      <c r="AD562" s="7"/>
      <c r="AE562" s="7"/>
      <c r="AF562" s="7"/>
      <c r="AG562" s="7"/>
      <c r="AH562" s="7"/>
      <c r="AJ562" s="2"/>
      <c r="AL562" s="4" t="s">
        <v>164</v>
      </c>
      <c r="AM562" s="4" t="s">
        <v>776</v>
      </c>
      <c r="AO562" s="7"/>
      <c r="AP562" s="7"/>
    </row>
    <row r="563" spans="10:42">
      <c r="J563" s="2"/>
      <c r="K563" s="2"/>
      <c r="L563" s="2"/>
      <c r="M563" s="2"/>
      <c r="N563" s="2"/>
      <c r="X563" s="7"/>
      <c r="Y563" s="7"/>
      <c r="Z563" s="7"/>
      <c r="AA563" s="7"/>
      <c r="AB563" s="7"/>
      <c r="AC563" s="7"/>
      <c r="AD563" s="7"/>
      <c r="AE563" s="7"/>
      <c r="AF563" s="7"/>
      <c r="AG563" s="7"/>
      <c r="AH563" s="7"/>
      <c r="AJ563" s="2"/>
      <c r="AL563" s="4" t="s">
        <v>164</v>
      </c>
      <c r="AM563" s="4" t="s">
        <v>1049</v>
      </c>
      <c r="AO563" s="7"/>
      <c r="AP563" s="7"/>
    </row>
    <row r="564" spans="10:42">
      <c r="J564" s="2"/>
      <c r="K564" s="2"/>
      <c r="L564" s="2"/>
      <c r="M564" s="2"/>
      <c r="N564" s="2"/>
      <c r="X564" s="7"/>
      <c r="Y564" s="7"/>
      <c r="Z564" s="7"/>
      <c r="AA564" s="7"/>
      <c r="AB564" s="7"/>
      <c r="AC564" s="7"/>
      <c r="AD564" s="7"/>
      <c r="AE564" s="7"/>
      <c r="AF564" s="7"/>
      <c r="AG564" s="7"/>
      <c r="AH564" s="7"/>
      <c r="AJ564" s="2"/>
      <c r="AL564" s="4" t="s">
        <v>164</v>
      </c>
      <c r="AM564" s="4" t="s">
        <v>1050</v>
      </c>
      <c r="AO564" s="7"/>
      <c r="AP564" s="7"/>
    </row>
    <row r="565" spans="10:42">
      <c r="J565" s="2"/>
      <c r="K565" s="2"/>
      <c r="L565" s="2"/>
      <c r="M565" s="2"/>
      <c r="N565" s="2"/>
      <c r="X565" s="7"/>
      <c r="Y565" s="7"/>
      <c r="Z565" s="7"/>
      <c r="AA565" s="7"/>
      <c r="AB565" s="7"/>
      <c r="AC565" s="7"/>
      <c r="AD565" s="7"/>
      <c r="AE565" s="7"/>
      <c r="AF565" s="7"/>
      <c r="AG565" s="7"/>
      <c r="AH565" s="7"/>
      <c r="AJ565" s="2"/>
      <c r="AL565" s="4" t="s">
        <v>164</v>
      </c>
      <c r="AM565" s="4" t="s">
        <v>778</v>
      </c>
      <c r="AO565" s="7"/>
      <c r="AP565" s="7"/>
    </row>
    <row r="566" spans="10:42">
      <c r="J566" s="2"/>
      <c r="K566" s="2"/>
      <c r="L566" s="2"/>
      <c r="M566" s="2"/>
      <c r="N566" s="2"/>
      <c r="X566" s="7"/>
      <c r="Y566" s="7"/>
      <c r="Z566" s="7"/>
      <c r="AA566" s="7"/>
      <c r="AB566" s="7"/>
      <c r="AC566" s="7"/>
      <c r="AD566" s="7"/>
      <c r="AE566" s="7"/>
      <c r="AF566" s="7"/>
      <c r="AG566" s="7"/>
      <c r="AH566" s="7"/>
      <c r="AJ566" s="2"/>
      <c r="AL566" s="4" t="s">
        <v>164</v>
      </c>
      <c r="AM566" s="4" t="s">
        <v>780</v>
      </c>
      <c r="AO566" s="7"/>
      <c r="AP566" s="7"/>
    </row>
    <row r="567" spans="10:42">
      <c r="J567" s="2"/>
      <c r="K567" s="2"/>
      <c r="L567" s="2"/>
      <c r="M567" s="2"/>
      <c r="N567" s="2"/>
      <c r="X567" s="7"/>
      <c r="Y567" s="7"/>
      <c r="Z567" s="7"/>
      <c r="AA567" s="7"/>
      <c r="AB567" s="7"/>
      <c r="AC567" s="7"/>
      <c r="AD567" s="7"/>
      <c r="AE567" s="7"/>
      <c r="AF567" s="7"/>
      <c r="AG567" s="7"/>
      <c r="AH567" s="7"/>
      <c r="AJ567" s="2"/>
      <c r="AL567" s="4" t="s">
        <v>164</v>
      </c>
      <c r="AM567" s="4" t="s">
        <v>782</v>
      </c>
      <c r="AO567" s="7"/>
      <c r="AP567" s="7"/>
    </row>
    <row r="568" spans="10:42">
      <c r="J568" s="2"/>
      <c r="K568" s="2"/>
      <c r="L568" s="2"/>
      <c r="M568" s="2"/>
      <c r="N568" s="2"/>
      <c r="X568" s="7"/>
      <c r="Y568" s="7"/>
      <c r="Z568" s="7"/>
      <c r="AA568" s="7"/>
      <c r="AB568" s="7"/>
      <c r="AC568" s="7"/>
      <c r="AD568" s="7"/>
      <c r="AE568" s="7"/>
      <c r="AF568" s="7"/>
      <c r="AG568" s="7"/>
      <c r="AH568" s="7"/>
      <c r="AJ568" s="2"/>
      <c r="AL568" s="4" t="s">
        <v>164</v>
      </c>
      <c r="AM568" s="4" t="s">
        <v>1051</v>
      </c>
      <c r="AO568" s="7"/>
      <c r="AP568" s="7"/>
    </row>
    <row r="569" spans="10:42">
      <c r="J569" s="2"/>
      <c r="K569" s="2"/>
      <c r="L569" s="2"/>
      <c r="M569" s="2"/>
      <c r="N569" s="2"/>
      <c r="X569" s="7"/>
      <c r="Y569" s="7"/>
      <c r="Z569" s="7"/>
      <c r="AA569" s="7"/>
      <c r="AB569" s="7"/>
      <c r="AC569" s="7"/>
      <c r="AD569" s="7"/>
      <c r="AE569" s="7"/>
      <c r="AF569" s="7"/>
      <c r="AG569" s="7"/>
      <c r="AH569" s="7"/>
      <c r="AJ569" s="2"/>
      <c r="AL569" s="4" t="s">
        <v>164</v>
      </c>
      <c r="AM569" s="4" t="s">
        <v>1052</v>
      </c>
      <c r="AO569" s="7"/>
      <c r="AP569" s="7"/>
    </row>
    <row r="570" spans="10:42">
      <c r="J570" s="2"/>
      <c r="K570" s="2"/>
      <c r="L570" s="2"/>
      <c r="M570" s="2"/>
      <c r="N570" s="2"/>
      <c r="X570" s="7"/>
      <c r="Y570" s="7"/>
      <c r="Z570" s="7"/>
      <c r="AA570" s="7"/>
      <c r="AB570" s="7"/>
      <c r="AC570" s="7"/>
      <c r="AD570" s="7"/>
      <c r="AE570" s="7"/>
      <c r="AF570" s="7"/>
      <c r="AG570" s="7"/>
      <c r="AH570" s="7"/>
      <c r="AJ570" s="2"/>
      <c r="AL570" s="4" t="s">
        <v>164</v>
      </c>
      <c r="AM570" s="4" t="s">
        <v>1053</v>
      </c>
      <c r="AO570" s="7"/>
      <c r="AP570" s="7"/>
    </row>
    <row r="571" spans="10:42">
      <c r="J571" s="2"/>
      <c r="K571" s="2"/>
      <c r="L571" s="2"/>
      <c r="M571" s="2"/>
      <c r="N571" s="2"/>
      <c r="X571" s="7"/>
      <c r="Y571" s="7"/>
      <c r="Z571" s="7"/>
      <c r="AA571" s="7"/>
      <c r="AB571" s="7"/>
      <c r="AC571" s="7"/>
      <c r="AD571" s="7"/>
      <c r="AE571" s="7"/>
      <c r="AF571" s="7"/>
      <c r="AG571" s="7"/>
      <c r="AH571" s="7"/>
      <c r="AJ571" s="2"/>
      <c r="AL571" s="4" t="s">
        <v>164</v>
      </c>
      <c r="AM571" s="4" t="s">
        <v>1054</v>
      </c>
      <c r="AO571" s="7"/>
      <c r="AP571" s="7"/>
    </row>
    <row r="572" spans="10:42">
      <c r="J572" s="2"/>
      <c r="K572" s="2"/>
      <c r="L572" s="2"/>
      <c r="M572" s="2"/>
      <c r="N572" s="2"/>
      <c r="X572" s="7"/>
      <c r="Y572" s="7"/>
      <c r="Z572" s="7"/>
      <c r="AA572" s="7"/>
      <c r="AB572" s="7"/>
      <c r="AC572" s="7"/>
      <c r="AD572" s="7"/>
      <c r="AE572" s="7"/>
      <c r="AF572" s="7"/>
      <c r="AG572" s="7"/>
      <c r="AH572" s="7"/>
      <c r="AJ572" s="2"/>
      <c r="AL572" s="4" t="s">
        <v>164</v>
      </c>
      <c r="AM572" s="4" t="s">
        <v>1055</v>
      </c>
      <c r="AO572" s="7"/>
      <c r="AP572" s="7"/>
    </row>
    <row r="573" spans="10:42">
      <c r="J573" s="2"/>
      <c r="K573" s="2"/>
      <c r="L573" s="2"/>
      <c r="M573" s="2"/>
      <c r="N573" s="2"/>
      <c r="X573" s="7"/>
      <c r="Y573" s="7"/>
      <c r="Z573" s="7"/>
      <c r="AA573" s="7"/>
      <c r="AB573" s="7"/>
      <c r="AC573" s="7"/>
      <c r="AD573" s="7"/>
      <c r="AE573" s="7"/>
      <c r="AF573" s="7"/>
      <c r="AG573" s="7"/>
      <c r="AH573" s="7"/>
      <c r="AJ573" s="2"/>
      <c r="AL573" s="4" t="s">
        <v>164</v>
      </c>
      <c r="AM573" s="4" t="s">
        <v>1056</v>
      </c>
      <c r="AO573" s="7"/>
      <c r="AP573" s="7"/>
    </row>
    <row r="574" spans="10:42">
      <c r="J574" s="2"/>
      <c r="K574" s="2"/>
      <c r="L574" s="2"/>
      <c r="M574" s="2"/>
      <c r="N574" s="2"/>
      <c r="X574" s="7"/>
      <c r="Y574" s="7"/>
      <c r="Z574" s="7"/>
      <c r="AA574" s="7"/>
      <c r="AB574" s="7"/>
      <c r="AC574" s="7"/>
      <c r="AD574" s="7"/>
      <c r="AE574" s="7"/>
      <c r="AF574" s="7"/>
      <c r="AG574" s="7"/>
      <c r="AH574" s="7"/>
      <c r="AJ574" s="2"/>
      <c r="AL574" s="4" t="s">
        <v>164</v>
      </c>
      <c r="AM574" s="4" t="s">
        <v>723</v>
      </c>
      <c r="AO574" s="7"/>
      <c r="AP574" s="7"/>
    </row>
    <row r="575" spans="10:42">
      <c r="J575" s="2"/>
      <c r="K575" s="2"/>
      <c r="L575" s="2"/>
      <c r="M575" s="2"/>
      <c r="N575" s="2"/>
      <c r="X575" s="7"/>
      <c r="Y575" s="7"/>
      <c r="Z575" s="7"/>
      <c r="AA575" s="7"/>
      <c r="AB575" s="7"/>
      <c r="AC575" s="7"/>
      <c r="AD575" s="7"/>
      <c r="AE575" s="7"/>
      <c r="AF575" s="7"/>
      <c r="AG575" s="7"/>
      <c r="AH575" s="7"/>
      <c r="AJ575" s="2"/>
      <c r="AL575" s="4" t="s">
        <v>164</v>
      </c>
      <c r="AM575" s="4" t="s">
        <v>1057</v>
      </c>
      <c r="AO575" s="7"/>
      <c r="AP575" s="7"/>
    </row>
    <row r="576" spans="10:42">
      <c r="J576" s="2"/>
      <c r="K576" s="2"/>
      <c r="L576" s="2"/>
      <c r="M576" s="2"/>
      <c r="N576" s="2"/>
      <c r="X576" s="7"/>
      <c r="Y576" s="7"/>
      <c r="Z576" s="7"/>
      <c r="AA576" s="7"/>
      <c r="AB576" s="7"/>
      <c r="AC576" s="7"/>
      <c r="AD576" s="7"/>
      <c r="AE576" s="7"/>
      <c r="AF576" s="7"/>
      <c r="AG576" s="7"/>
      <c r="AH576" s="7"/>
      <c r="AJ576" s="2"/>
      <c r="AL576" s="4" t="s">
        <v>164</v>
      </c>
      <c r="AM576" s="4" t="s">
        <v>1058</v>
      </c>
      <c r="AO576" s="7"/>
      <c r="AP576" s="7"/>
    </row>
    <row r="577" spans="10:42">
      <c r="J577" s="2"/>
      <c r="K577" s="2"/>
      <c r="L577" s="2"/>
      <c r="M577" s="2"/>
      <c r="N577" s="2"/>
      <c r="X577" s="7"/>
      <c r="Y577" s="7"/>
      <c r="Z577" s="7"/>
      <c r="AA577" s="7"/>
      <c r="AB577" s="7"/>
      <c r="AC577" s="7"/>
      <c r="AD577" s="7"/>
      <c r="AE577" s="7"/>
      <c r="AF577" s="7"/>
      <c r="AG577" s="7"/>
      <c r="AH577" s="7"/>
      <c r="AJ577" s="2"/>
      <c r="AL577" s="4" t="s">
        <v>164</v>
      </c>
      <c r="AM577" s="4" t="s">
        <v>784</v>
      </c>
      <c r="AO577" s="7"/>
      <c r="AP577" s="7"/>
    </row>
    <row r="578" spans="10:42">
      <c r="J578" s="2"/>
      <c r="K578" s="2"/>
      <c r="L578" s="2"/>
      <c r="M578" s="2"/>
      <c r="N578" s="2"/>
      <c r="X578" s="7"/>
      <c r="Y578" s="7"/>
      <c r="Z578" s="7"/>
      <c r="AA578" s="7"/>
      <c r="AB578" s="7"/>
      <c r="AC578" s="7"/>
      <c r="AD578" s="7"/>
      <c r="AE578" s="7"/>
      <c r="AF578" s="7"/>
      <c r="AG578" s="7"/>
      <c r="AH578" s="7"/>
      <c r="AJ578" s="2"/>
      <c r="AL578" s="4" t="s">
        <v>164</v>
      </c>
      <c r="AM578" s="4" t="s">
        <v>511</v>
      </c>
      <c r="AO578" s="7"/>
      <c r="AP578" s="7"/>
    </row>
    <row r="579" spans="10:42">
      <c r="J579" s="2"/>
      <c r="K579" s="2"/>
      <c r="L579" s="2"/>
      <c r="M579" s="2"/>
      <c r="N579" s="2"/>
      <c r="X579" s="7"/>
      <c r="Y579" s="7"/>
      <c r="Z579" s="7"/>
      <c r="AA579" s="7"/>
      <c r="AB579" s="7"/>
      <c r="AC579" s="7"/>
      <c r="AD579" s="7"/>
      <c r="AE579" s="7"/>
      <c r="AF579" s="7"/>
      <c r="AG579" s="7"/>
      <c r="AH579" s="7"/>
      <c r="AJ579" s="2"/>
      <c r="AL579" s="4" t="s">
        <v>164</v>
      </c>
      <c r="AM579" s="4" t="s">
        <v>513</v>
      </c>
      <c r="AO579" s="7"/>
      <c r="AP579" s="7"/>
    </row>
    <row r="580" spans="10:42">
      <c r="J580" s="2"/>
      <c r="K580" s="2"/>
      <c r="L580" s="2"/>
      <c r="M580" s="2"/>
      <c r="N580" s="2"/>
      <c r="X580" s="7"/>
      <c r="Y580" s="7"/>
      <c r="Z580" s="7"/>
      <c r="AA580" s="7"/>
      <c r="AB580" s="7"/>
      <c r="AC580" s="7"/>
      <c r="AD580" s="7"/>
      <c r="AE580" s="7"/>
      <c r="AF580" s="7"/>
      <c r="AG580" s="7"/>
      <c r="AH580" s="7"/>
      <c r="AJ580" s="2"/>
      <c r="AL580" s="4" t="s">
        <v>164</v>
      </c>
      <c r="AM580" s="4" t="s">
        <v>514</v>
      </c>
      <c r="AO580" s="7"/>
      <c r="AP580" s="7"/>
    </row>
    <row r="581" spans="10:42">
      <c r="J581" s="2"/>
      <c r="K581" s="2"/>
      <c r="L581" s="2"/>
      <c r="M581" s="2"/>
      <c r="N581" s="2"/>
      <c r="X581" s="7"/>
      <c r="Y581" s="7"/>
      <c r="Z581" s="7"/>
      <c r="AA581" s="7"/>
      <c r="AB581" s="7"/>
      <c r="AC581" s="7"/>
      <c r="AD581" s="7"/>
      <c r="AE581" s="7"/>
      <c r="AF581" s="7"/>
      <c r="AG581" s="7"/>
      <c r="AH581" s="7"/>
      <c r="AJ581" s="2"/>
      <c r="AL581" s="4" t="s">
        <v>166</v>
      </c>
      <c r="AM581" s="4" t="s">
        <v>215</v>
      </c>
      <c r="AO581" s="7"/>
      <c r="AP581" s="7"/>
    </row>
    <row r="582" spans="10:42">
      <c r="J582" s="2"/>
      <c r="K582" s="2"/>
      <c r="L582" s="2"/>
      <c r="M582" s="2"/>
      <c r="N582" s="2"/>
      <c r="X582" s="7"/>
      <c r="Y582" s="7"/>
      <c r="Z582" s="7"/>
      <c r="AA582" s="7"/>
      <c r="AB582" s="7"/>
      <c r="AC582" s="7"/>
      <c r="AD582" s="7"/>
      <c r="AE582" s="7"/>
      <c r="AF582" s="7"/>
      <c r="AG582" s="7"/>
      <c r="AH582" s="7"/>
      <c r="AJ582" s="2"/>
      <c r="AL582" s="4" t="s">
        <v>166</v>
      </c>
      <c r="AM582" s="4" t="s">
        <v>1059</v>
      </c>
      <c r="AO582" s="7"/>
      <c r="AP582" s="7"/>
    </row>
    <row r="583" spans="10:42">
      <c r="J583" s="2"/>
      <c r="K583" s="2"/>
      <c r="L583" s="2"/>
      <c r="M583" s="2"/>
      <c r="N583" s="2"/>
      <c r="X583" s="7"/>
      <c r="Y583" s="7"/>
      <c r="Z583" s="7"/>
      <c r="AA583" s="7"/>
      <c r="AB583" s="7"/>
      <c r="AC583" s="7"/>
      <c r="AD583" s="7"/>
      <c r="AE583" s="7"/>
      <c r="AF583" s="7"/>
      <c r="AG583" s="7"/>
      <c r="AH583" s="7"/>
      <c r="AJ583" s="2"/>
      <c r="AL583" s="4" t="s">
        <v>166</v>
      </c>
      <c r="AM583" s="4" t="s">
        <v>354</v>
      </c>
      <c r="AO583" s="7"/>
      <c r="AP583" s="7"/>
    </row>
    <row r="584" spans="10:42">
      <c r="J584" s="2"/>
      <c r="K584" s="2"/>
      <c r="L584" s="2"/>
      <c r="M584" s="2"/>
      <c r="N584" s="2"/>
      <c r="X584" s="7"/>
      <c r="Y584" s="7"/>
      <c r="Z584" s="7"/>
      <c r="AA584" s="7"/>
      <c r="AB584" s="7"/>
      <c r="AC584" s="7"/>
      <c r="AD584" s="7"/>
      <c r="AE584" s="7"/>
      <c r="AF584" s="7"/>
      <c r="AG584" s="7"/>
      <c r="AH584" s="7"/>
      <c r="AJ584" s="2"/>
      <c r="AL584" s="4" t="s">
        <v>166</v>
      </c>
      <c r="AM584" s="4" t="s">
        <v>290</v>
      </c>
      <c r="AO584" s="7"/>
      <c r="AP584" s="7"/>
    </row>
    <row r="585" spans="10:42">
      <c r="J585" s="2"/>
      <c r="K585" s="2"/>
      <c r="L585" s="2"/>
      <c r="M585" s="2"/>
      <c r="N585" s="2"/>
      <c r="X585" s="7"/>
      <c r="Y585" s="7"/>
      <c r="Z585" s="7"/>
      <c r="AA585" s="7"/>
      <c r="AB585" s="7"/>
      <c r="AC585" s="7"/>
      <c r="AD585" s="7"/>
      <c r="AE585" s="7"/>
      <c r="AF585" s="7"/>
      <c r="AG585" s="7"/>
      <c r="AH585" s="7"/>
      <c r="AJ585" s="2"/>
      <c r="AL585" s="4" t="s">
        <v>166</v>
      </c>
      <c r="AM585" s="4" t="s">
        <v>1060</v>
      </c>
      <c r="AO585" s="7"/>
      <c r="AP585" s="7"/>
    </row>
    <row r="586" spans="10:42">
      <c r="J586" s="2"/>
      <c r="K586" s="2"/>
      <c r="L586" s="2"/>
      <c r="M586" s="2"/>
      <c r="N586" s="2"/>
      <c r="X586" s="7"/>
      <c r="Y586" s="7"/>
      <c r="Z586" s="7"/>
      <c r="AA586" s="7"/>
      <c r="AB586" s="7"/>
      <c r="AC586" s="7"/>
      <c r="AD586" s="7"/>
      <c r="AE586" s="7"/>
      <c r="AF586" s="7"/>
      <c r="AG586" s="7"/>
      <c r="AH586" s="7"/>
      <c r="AJ586" s="2"/>
      <c r="AL586" s="4" t="s">
        <v>166</v>
      </c>
      <c r="AM586" s="4" t="s">
        <v>515</v>
      </c>
      <c r="AO586" s="7"/>
      <c r="AP586" s="7"/>
    </row>
    <row r="587" spans="10:42">
      <c r="J587" s="2"/>
      <c r="K587" s="2"/>
      <c r="L587" s="2"/>
      <c r="M587" s="2"/>
      <c r="N587" s="2"/>
      <c r="X587" s="7"/>
      <c r="Y587" s="7"/>
      <c r="Z587" s="7"/>
      <c r="AA587" s="7"/>
      <c r="AB587" s="7"/>
      <c r="AC587" s="7"/>
      <c r="AD587" s="7"/>
      <c r="AE587" s="7"/>
      <c r="AF587" s="7"/>
      <c r="AG587" s="7"/>
      <c r="AH587" s="7"/>
      <c r="AJ587" s="2"/>
      <c r="AL587" s="4" t="s">
        <v>166</v>
      </c>
      <c r="AM587" s="4" t="s">
        <v>356</v>
      </c>
      <c r="AO587" s="7"/>
      <c r="AP587" s="7"/>
    </row>
    <row r="588" spans="10:42">
      <c r="J588" s="2"/>
      <c r="K588" s="2"/>
      <c r="L588" s="2"/>
      <c r="M588" s="2"/>
      <c r="N588" s="2"/>
      <c r="X588" s="7"/>
      <c r="Y588" s="7"/>
      <c r="Z588" s="7"/>
      <c r="AA588" s="7"/>
      <c r="AB588" s="7"/>
      <c r="AC588" s="7"/>
      <c r="AD588" s="7"/>
      <c r="AE588" s="7"/>
      <c r="AF588" s="7"/>
      <c r="AG588" s="7"/>
      <c r="AH588" s="7"/>
      <c r="AJ588" s="2"/>
      <c r="AL588" s="4" t="s">
        <v>166</v>
      </c>
      <c r="AM588" s="4" t="s">
        <v>517</v>
      </c>
      <c r="AO588" s="7"/>
      <c r="AP588" s="7"/>
    </row>
    <row r="589" spans="10:42">
      <c r="J589" s="2"/>
      <c r="K589" s="2"/>
      <c r="L589" s="2"/>
      <c r="M589" s="2"/>
      <c r="N589" s="2"/>
      <c r="X589" s="7"/>
      <c r="Y589" s="7"/>
      <c r="Z589" s="7"/>
      <c r="AA589" s="7"/>
      <c r="AB589" s="7"/>
      <c r="AC589" s="7"/>
      <c r="AD589" s="7"/>
      <c r="AE589" s="7"/>
      <c r="AF589" s="7"/>
      <c r="AG589" s="7"/>
      <c r="AH589" s="7"/>
      <c r="AJ589" s="2"/>
      <c r="AL589" s="4" t="s">
        <v>166</v>
      </c>
      <c r="AM589" s="4" t="s">
        <v>519</v>
      </c>
      <c r="AO589" s="7"/>
      <c r="AP589" s="7"/>
    </row>
    <row r="590" spans="10:42">
      <c r="J590" s="2"/>
      <c r="K590" s="2"/>
      <c r="L590" s="2"/>
      <c r="M590" s="2"/>
      <c r="N590" s="2"/>
      <c r="X590" s="7"/>
      <c r="Y590" s="7"/>
      <c r="Z590" s="7"/>
      <c r="AA590" s="7"/>
      <c r="AB590" s="7"/>
      <c r="AC590" s="7"/>
      <c r="AD590" s="7"/>
      <c r="AE590" s="7"/>
      <c r="AF590" s="7"/>
      <c r="AG590" s="7"/>
      <c r="AH590" s="7"/>
      <c r="AJ590" s="2"/>
      <c r="AL590" s="4" t="s">
        <v>166</v>
      </c>
      <c r="AM590" s="4" t="s">
        <v>292</v>
      </c>
      <c r="AO590" s="7"/>
      <c r="AP590" s="7"/>
    </row>
    <row r="591" spans="10:42">
      <c r="J591" s="2"/>
      <c r="K591" s="2"/>
      <c r="L591" s="2"/>
      <c r="M591" s="2"/>
      <c r="N591" s="2"/>
      <c r="X591" s="7"/>
      <c r="Y591" s="7"/>
      <c r="Z591" s="7"/>
      <c r="AA591" s="7"/>
      <c r="AB591" s="7"/>
      <c r="AC591" s="7"/>
      <c r="AD591" s="7"/>
      <c r="AE591" s="7"/>
      <c r="AF591" s="7"/>
      <c r="AG591" s="7"/>
      <c r="AH591" s="7"/>
      <c r="AJ591" s="2"/>
      <c r="AL591" s="4" t="s">
        <v>166</v>
      </c>
      <c r="AM591" s="4" t="s">
        <v>358</v>
      </c>
      <c r="AO591" s="7"/>
      <c r="AP591" s="7"/>
    </row>
    <row r="592" spans="10:42">
      <c r="J592" s="2"/>
      <c r="K592" s="2"/>
      <c r="L592" s="2"/>
      <c r="M592" s="2"/>
      <c r="N592" s="2"/>
      <c r="X592" s="7"/>
      <c r="Y592" s="7"/>
      <c r="Z592" s="7"/>
      <c r="AA592" s="7"/>
      <c r="AB592" s="7"/>
      <c r="AC592" s="7"/>
      <c r="AD592" s="7"/>
      <c r="AE592" s="7"/>
      <c r="AF592" s="7"/>
      <c r="AG592" s="7"/>
      <c r="AH592" s="7"/>
      <c r="AJ592" s="2"/>
      <c r="AL592" s="4" t="s">
        <v>166</v>
      </c>
      <c r="AM592" s="4" t="s">
        <v>786</v>
      </c>
      <c r="AO592" s="7"/>
      <c r="AP592" s="7"/>
    </row>
    <row r="593" spans="10:42">
      <c r="J593" s="2"/>
      <c r="K593" s="2"/>
      <c r="L593" s="2"/>
      <c r="M593" s="2"/>
      <c r="N593" s="2"/>
      <c r="X593" s="7"/>
      <c r="Y593" s="7"/>
      <c r="Z593" s="7"/>
      <c r="AA593" s="7"/>
      <c r="AB593" s="7"/>
      <c r="AC593" s="7"/>
      <c r="AD593" s="7"/>
      <c r="AE593" s="7"/>
      <c r="AF593" s="7"/>
      <c r="AG593" s="7"/>
      <c r="AH593" s="7"/>
      <c r="AJ593" s="2"/>
      <c r="AL593" s="4" t="s">
        <v>166</v>
      </c>
      <c r="AM593" s="4" t="s">
        <v>1061</v>
      </c>
      <c r="AO593" s="7"/>
      <c r="AP593" s="7"/>
    </row>
    <row r="594" spans="10:42">
      <c r="J594" s="2"/>
      <c r="K594" s="2"/>
      <c r="L594" s="2"/>
      <c r="M594" s="2"/>
      <c r="N594" s="2"/>
      <c r="X594" s="7"/>
      <c r="Y594" s="7"/>
      <c r="Z594" s="7"/>
      <c r="AA594" s="7"/>
      <c r="AB594" s="7"/>
      <c r="AC594" s="7"/>
      <c r="AD594" s="7"/>
      <c r="AE594" s="7"/>
      <c r="AF594" s="7"/>
      <c r="AG594" s="7"/>
      <c r="AH594" s="7"/>
      <c r="AJ594" s="2"/>
      <c r="AL594" s="4" t="s">
        <v>166</v>
      </c>
      <c r="AM594" s="4" t="s">
        <v>294</v>
      </c>
      <c r="AO594" s="7"/>
      <c r="AP594" s="7"/>
    </row>
    <row r="595" spans="10:42">
      <c r="J595" s="2"/>
      <c r="K595" s="2"/>
      <c r="L595" s="2"/>
      <c r="M595" s="2"/>
      <c r="N595" s="2"/>
      <c r="X595" s="7"/>
      <c r="Y595" s="7"/>
      <c r="Z595" s="7"/>
      <c r="AA595" s="7"/>
      <c r="AB595" s="7"/>
      <c r="AC595" s="7"/>
      <c r="AD595" s="7"/>
      <c r="AE595" s="7"/>
      <c r="AF595" s="7"/>
      <c r="AG595" s="7"/>
      <c r="AH595" s="7"/>
      <c r="AJ595" s="2"/>
      <c r="AL595" s="4" t="s">
        <v>166</v>
      </c>
      <c r="AM595" s="4" t="s">
        <v>521</v>
      </c>
      <c r="AO595" s="7"/>
      <c r="AP595" s="7"/>
    </row>
    <row r="596" spans="10:42">
      <c r="J596" s="2"/>
      <c r="K596" s="2"/>
      <c r="L596" s="2"/>
      <c r="M596" s="2"/>
      <c r="N596" s="2"/>
      <c r="X596" s="7"/>
      <c r="Y596" s="7"/>
      <c r="Z596" s="7"/>
      <c r="AA596" s="7"/>
      <c r="AB596" s="7"/>
      <c r="AC596" s="7"/>
      <c r="AD596" s="7"/>
      <c r="AE596" s="7"/>
      <c r="AF596" s="7"/>
      <c r="AG596" s="7"/>
      <c r="AH596" s="7"/>
      <c r="AJ596" s="2"/>
      <c r="AL596" s="4" t="s">
        <v>166</v>
      </c>
      <c r="AM596" s="4" t="s">
        <v>1062</v>
      </c>
      <c r="AO596" s="7"/>
      <c r="AP596" s="7"/>
    </row>
    <row r="597" spans="10:42">
      <c r="J597" s="2"/>
      <c r="K597" s="2"/>
      <c r="L597" s="2"/>
      <c r="M597" s="2"/>
      <c r="N597" s="2"/>
      <c r="X597" s="7"/>
      <c r="Y597" s="7"/>
      <c r="Z597" s="7"/>
      <c r="AA597" s="7"/>
      <c r="AB597" s="7"/>
      <c r="AC597" s="7"/>
      <c r="AD597" s="7"/>
      <c r="AE597" s="7"/>
      <c r="AF597" s="7"/>
      <c r="AG597" s="7"/>
      <c r="AH597" s="7"/>
      <c r="AJ597" s="2"/>
      <c r="AL597" s="4" t="s">
        <v>166</v>
      </c>
      <c r="AM597" s="4" t="s">
        <v>360</v>
      </c>
      <c r="AO597" s="7"/>
      <c r="AP597" s="7"/>
    </row>
    <row r="598" spans="10:42">
      <c r="J598" s="2"/>
      <c r="K598" s="2"/>
      <c r="L598" s="2"/>
      <c r="M598" s="2"/>
      <c r="N598" s="2"/>
      <c r="X598" s="7"/>
      <c r="Y598" s="7"/>
      <c r="Z598" s="7"/>
      <c r="AA598" s="7"/>
      <c r="AB598" s="7"/>
      <c r="AC598" s="7"/>
      <c r="AD598" s="7"/>
      <c r="AE598" s="7"/>
      <c r="AF598" s="7"/>
      <c r="AG598" s="7"/>
      <c r="AH598" s="7"/>
      <c r="AJ598" s="2"/>
      <c r="AL598" s="4" t="s">
        <v>166</v>
      </c>
      <c r="AM598" s="4" t="s">
        <v>523</v>
      </c>
      <c r="AO598" s="7"/>
      <c r="AP598" s="7"/>
    </row>
    <row r="599" spans="10:42">
      <c r="J599" s="2"/>
      <c r="K599" s="2"/>
      <c r="L599" s="2"/>
      <c r="M599" s="2"/>
      <c r="N599" s="2"/>
      <c r="X599" s="7"/>
      <c r="Y599" s="7"/>
      <c r="Z599" s="7"/>
      <c r="AA599" s="7"/>
      <c r="AB599" s="7"/>
      <c r="AC599" s="7"/>
      <c r="AD599" s="7"/>
      <c r="AE599" s="7"/>
      <c r="AF599" s="7"/>
      <c r="AG599" s="7"/>
      <c r="AH599" s="7"/>
      <c r="AJ599" s="2"/>
      <c r="AL599" s="4" t="s">
        <v>166</v>
      </c>
      <c r="AM599" s="4" t="s">
        <v>362</v>
      </c>
      <c r="AO599" s="7"/>
      <c r="AP599" s="7"/>
    </row>
    <row r="600" spans="10:42">
      <c r="J600" s="2"/>
      <c r="K600" s="2"/>
      <c r="L600" s="2"/>
      <c r="M600" s="2"/>
      <c r="N600" s="2"/>
      <c r="X600" s="7"/>
      <c r="Y600" s="7"/>
      <c r="Z600" s="7"/>
      <c r="AA600" s="7"/>
      <c r="AB600" s="7"/>
      <c r="AC600" s="7"/>
      <c r="AD600" s="7"/>
      <c r="AE600" s="7"/>
      <c r="AF600" s="7"/>
      <c r="AG600" s="7"/>
      <c r="AH600" s="7"/>
      <c r="AJ600" s="2"/>
      <c r="AL600" s="4" t="s">
        <v>166</v>
      </c>
      <c r="AM600" s="4" t="s">
        <v>525</v>
      </c>
      <c r="AO600" s="7"/>
      <c r="AP600" s="7"/>
    </row>
    <row r="601" spans="10:42">
      <c r="J601" s="2"/>
      <c r="K601" s="2"/>
      <c r="L601" s="2"/>
      <c r="M601" s="2"/>
      <c r="N601" s="2"/>
      <c r="X601" s="7"/>
      <c r="Y601" s="7"/>
      <c r="Z601" s="7"/>
      <c r="AA601" s="7"/>
      <c r="AB601" s="7"/>
      <c r="AC601" s="7"/>
      <c r="AD601" s="7"/>
      <c r="AE601" s="7"/>
      <c r="AF601" s="7"/>
      <c r="AG601" s="7"/>
      <c r="AH601" s="7"/>
      <c r="AJ601" s="2"/>
      <c r="AL601" s="4" t="s">
        <v>166</v>
      </c>
      <c r="AM601" s="4" t="s">
        <v>1063</v>
      </c>
      <c r="AO601" s="7"/>
      <c r="AP601" s="7"/>
    </row>
    <row r="602" spans="10:42">
      <c r="J602" s="2"/>
      <c r="K602" s="2"/>
      <c r="L602" s="2"/>
      <c r="M602" s="2"/>
      <c r="N602" s="2"/>
      <c r="X602" s="7"/>
      <c r="Y602" s="7"/>
      <c r="Z602" s="7"/>
      <c r="AA602" s="7"/>
      <c r="AB602" s="7"/>
      <c r="AC602" s="7"/>
      <c r="AD602" s="7"/>
      <c r="AE602" s="7"/>
      <c r="AF602" s="7"/>
      <c r="AG602" s="7"/>
      <c r="AH602" s="7"/>
      <c r="AJ602" s="2"/>
      <c r="AL602" s="4" t="s">
        <v>166</v>
      </c>
      <c r="AM602" s="4" t="s">
        <v>527</v>
      </c>
      <c r="AO602" s="7"/>
      <c r="AP602" s="7"/>
    </row>
    <row r="603" spans="10:42">
      <c r="J603" s="2"/>
      <c r="K603" s="2"/>
      <c r="L603" s="2"/>
      <c r="M603" s="2"/>
      <c r="N603" s="2"/>
      <c r="X603" s="7"/>
      <c r="Y603" s="7"/>
      <c r="Z603" s="7"/>
      <c r="AA603" s="7"/>
      <c r="AB603" s="7"/>
      <c r="AC603" s="7"/>
      <c r="AD603" s="7"/>
      <c r="AE603" s="7"/>
      <c r="AF603" s="7"/>
      <c r="AG603" s="7"/>
      <c r="AH603" s="7"/>
      <c r="AJ603" s="2"/>
      <c r="AL603" s="4" t="s">
        <v>166</v>
      </c>
      <c r="AM603" s="4" t="s">
        <v>788</v>
      </c>
      <c r="AO603" s="7"/>
      <c r="AP603" s="7"/>
    </row>
    <row r="604" spans="10:42">
      <c r="J604" s="2"/>
      <c r="K604" s="2"/>
      <c r="L604" s="2"/>
      <c r="M604" s="2"/>
      <c r="N604" s="2"/>
      <c r="X604" s="7"/>
      <c r="Y604" s="7"/>
      <c r="Z604" s="7"/>
      <c r="AA604" s="7"/>
      <c r="AB604" s="7"/>
      <c r="AC604" s="7"/>
      <c r="AD604" s="7"/>
      <c r="AE604" s="7"/>
      <c r="AF604" s="7"/>
      <c r="AG604" s="7"/>
      <c r="AH604" s="7"/>
      <c r="AJ604" s="2"/>
      <c r="AL604" s="4" t="s">
        <v>166</v>
      </c>
      <c r="AM604" s="4" t="s">
        <v>790</v>
      </c>
      <c r="AO604" s="7"/>
      <c r="AP604" s="7"/>
    </row>
    <row r="605" spans="10:42">
      <c r="J605" s="2"/>
      <c r="K605" s="2"/>
      <c r="L605" s="2"/>
      <c r="M605" s="2"/>
      <c r="N605" s="2"/>
      <c r="X605" s="7"/>
      <c r="Y605" s="7"/>
      <c r="Z605" s="7"/>
      <c r="AA605" s="7"/>
      <c r="AB605" s="7"/>
      <c r="AC605" s="7"/>
      <c r="AD605" s="7"/>
      <c r="AE605" s="7"/>
      <c r="AF605" s="7"/>
      <c r="AG605" s="7"/>
      <c r="AH605" s="7"/>
      <c r="AJ605" s="2"/>
      <c r="AL605" s="4" t="s">
        <v>166</v>
      </c>
      <c r="AM605" s="4" t="s">
        <v>218</v>
      </c>
      <c r="AO605" s="7"/>
      <c r="AP605" s="7"/>
    </row>
    <row r="606" spans="10:42">
      <c r="J606" s="2"/>
      <c r="K606" s="2"/>
      <c r="L606" s="2"/>
      <c r="M606" s="2"/>
      <c r="N606" s="2"/>
      <c r="X606" s="7"/>
      <c r="Y606" s="7"/>
      <c r="Z606" s="7"/>
      <c r="AA606" s="7"/>
      <c r="AB606" s="7"/>
      <c r="AC606" s="7"/>
      <c r="AD606" s="7"/>
      <c r="AE606" s="7"/>
      <c r="AF606" s="7"/>
      <c r="AG606" s="7"/>
      <c r="AH606" s="7"/>
      <c r="AJ606" s="2"/>
      <c r="AL606" s="4" t="s">
        <v>166</v>
      </c>
      <c r="AM606" s="4" t="s">
        <v>364</v>
      </c>
      <c r="AO606" s="7"/>
      <c r="AP606" s="7"/>
    </row>
    <row r="607" spans="10:42">
      <c r="J607" s="2"/>
      <c r="K607" s="2"/>
      <c r="L607" s="2"/>
      <c r="M607" s="2"/>
      <c r="N607" s="2"/>
      <c r="X607" s="7"/>
      <c r="Y607" s="7"/>
      <c r="Z607" s="7"/>
      <c r="AA607" s="7"/>
      <c r="AB607" s="7"/>
      <c r="AC607" s="7"/>
      <c r="AD607" s="7"/>
      <c r="AE607" s="7"/>
      <c r="AF607" s="7"/>
      <c r="AG607" s="7"/>
      <c r="AH607" s="7"/>
      <c r="AJ607" s="2"/>
      <c r="AL607" s="4" t="s">
        <v>166</v>
      </c>
      <c r="AM607" s="4" t="s">
        <v>366</v>
      </c>
      <c r="AO607" s="7"/>
      <c r="AP607" s="7"/>
    </row>
    <row r="608" spans="10:42">
      <c r="J608" s="2"/>
      <c r="K608" s="2"/>
      <c r="L608" s="2"/>
      <c r="M608" s="2"/>
      <c r="N608" s="2"/>
      <c r="X608" s="7"/>
      <c r="Y608" s="7"/>
      <c r="Z608" s="7"/>
      <c r="AA608" s="7"/>
      <c r="AB608" s="7"/>
      <c r="AC608" s="7"/>
      <c r="AD608" s="7"/>
      <c r="AE608" s="7"/>
      <c r="AF608" s="7"/>
      <c r="AG608" s="7"/>
      <c r="AH608" s="7"/>
      <c r="AJ608" s="2"/>
      <c r="AL608" s="4" t="s">
        <v>166</v>
      </c>
      <c r="AM608" s="4" t="s">
        <v>792</v>
      </c>
      <c r="AO608" s="7"/>
      <c r="AP608" s="7"/>
    </row>
    <row r="609" spans="10:42">
      <c r="J609" s="2"/>
      <c r="K609" s="2"/>
      <c r="L609" s="2"/>
      <c r="M609" s="2"/>
      <c r="N609" s="2"/>
      <c r="X609" s="7"/>
      <c r="Y609" s="7"/>
      <c r="Z609" s="7"/>
      <c r="AA609" s="7"/>
      <c r="AB609" s="7"/>
      <c r="AC609" s="7"/>
      <c r="AD609" s="7"/>
      <c r="AE609" s="7"/>
      <c r="AF609" s="7"/>
      <c r="AG609" s="7"/>
      <c r="AH609" s="7"/>
      <c r="AJ609" s="2"/>
      <c r="AL609" s="4" t="s">
        <v>166</v>
      </c>
      <c r="AM609" s="4" t="s">
        <v>368</v>
      </c>
      <c r="AO609" s="7"/>
      <c r="AP609" s="7"/>
    </row>
    <row r="610" spans="10:42">
      <c r="J610" s="2"/>
      <c r="K610" s="2"/>
      <c r="L610" s="2"/>
      <c r="M610" s="2"/>
      <c r="N610" s="2"/>
      <c r="X610" s="7"/>
      <c r="Y610" s="7"/>
      <c r="Z610" s="7"/>
      <c r="AA610" s="7"/>
      <c r="AB610" s="7"/>
      <c r="AC610" s="7"/>
      <c r="AD610" s="7"/>
      <c r="AE610" s="7"/>
      <c r="AF610" s="7"/>
      <c r="AG610" s="7"/>
      <c r="AH610" s="7"/>
      <c r="AJ610" s="2"/>
      <c r="AL610" s="4" t="s">
        <v>166</v>
      </c>
      <c r="AM610" s="4" t="s">
        <v>529</v>
      </c>
      <c r="AO610" s="7"/>
      <c r="AP610" s="7"/>
    </row>
    <row r="611" spans="10:42">
      <c r="J611" s="2"/>
      <c r="K611" s="2"/>
      <c r="L611" s="2"/>
      <c r="M611" s="2"/>
      <c r="N611" s="2"/>
      <c r="X611" s="7"/>
      <c r="Y611" s="7"/>
      <c r="Z611" s="7"/>
      <c r="AA611" s="7"/>
      <c r="AB611" s="7"/>
      <c r="AC611" s="7"/>
      <c r="AD611" s="7"/>
      <c r="AE611" s="7"/>
      <c r="AF611" s="7"/>
      <c r="AG611" s="7"/>
      <c r="AH611" s="7"/>
      <c r="AJ611" s="2"/>
      <c r="AL611" s="4" t="s">
        <v>166</v>
      </c>
      <c r="AM611" s="4" t="s">
        <v>1064</v>
      </c>
      <c r="AO611" s="7"/>
      <c r="AP611" s="7"/>
    </row>
    <row r="612" spans="10:42">
      <c r="J612" s="2"/>
      <c r="K612" s="2"/>
      <c r="L612" s="2"/>
      <c r="M612" s="2"/>
      <c r="N612" s="2"/>
      <c r="X612" s="7"/>
      <c r="Y612" s="7"/>
      <c r="Z612" s="7"/>
      <c r="AA612" s="7"/>
      <c r="AB612" s="7"/>
      <c r="AC612" s="7"/>
      <c r="AD612" s="7"/>
      <c r="AE612" s="7"/>
      <c r="AF612" s="7"/>
      <c r="AG612" s="7"/>
      <c r="AH612" s="7"/>
      <c r="AJ612" s="2"/>
      <c r="AL612" s="4" t="s">
        <v>166</v>
      </c>
      <c r="AM612" s="4" t="s">
        <v>1065</v>
      </c>
      <c r="AO612" s="7"/>
      <c r="AP612" s="7"/>
    </row>
    <row r="613" spans="10:42">
      <c r="J613" s="2"/>
      <c r="K613" s="2"/>
      <c r="L613" s="2"/>
      <c r="M613" s="2"/>
      <c r="N613" s="2"/>
      <c r="X613" s="7"/>
      <c r="Y613" s="7"/>
      <c r="Z613" s="7"/>
      <c r="AA613" s="7"/>
      <c r="AB613" s="7"/>
      <c r="AC613" s="7"/>
      <c r="AD613" s="7"/>
      <c r="AE613" s="7"/>
      <c r="AF613" s="7"/>
      <c r="AG613" s="7"/>
      <c r="AH613" s="7"/>
      <c r="AJ613" s="2"/>
      <c r="AL613" s="4" t="s">
        <v>166</v>
      </c>
      <c r="AM613" s="4" t="s">
        <v>1066</v>
      </c>
      <c r="AO613" s="7"/>
      <c r="AP613" s="7"/>
    </row>
    <row r="614" spans="10:42">
      <c r="J614" s="2"/>
      <c r="K614" s="2"/>
      <c r="L614" s="2"/>
      <c r="M614" s="2"/>
      <c r="N614" s="2"/>
      <c r="X614" s="7"/>
      <c r="Y614" s="7"/>
      <c r="Z614" s="7"/>
      <c r="AA614" s="7"/>
      <c r="AB614" s="7"/>
      <c r="AC614" s="7"/>
      <c r="AD614" s="7"/>
      <c r="AE614" s="7"/>
      <c r="AF614" s="7"/>
      <c r="AG614" s="7"/>
      <c r="AH614" s="7"/>
      <c r="AJ614" s="2"/>
      <c r="AL614" s="4" t="s">
        <v>166</v>
      </c>
      <c r="AM614" s="4" t="s">
        <v>1067</v>
      </c>
      <c r="AO614" s="7"/>
      <c r="AP614" s="7"/>
    </row>
    <row r="615" spans="10:42">
      <c r="J615" s="2"/>
      <c r="K615" s="2"/>
      <c r="L615" s="2"/>
      <c r="M615" s="2"/>
      <c r="N615" s="2"/>
      <c r="X615" s="7"/>
      <c r="Y615" s="7"/>
      <c r="Z615" s="7"/>
      <c r="AA615" s="7"/>
      <c r="AB615" s="7"/>
      <c r="AC615" s="7"/>
      <c r="AD615" s="7"/>
      <c r="AE615" s="7"/>
      <c r="AF615" s="7"/>
      <c r="AG615" s="7"/>
      <c r="AH615" s="7"/>
      <c r="AJ615" s="2"/>
      <c r="AL615" s="4" t="s">
        <v>166</v>
      </c>
      <c r="AM615" s="4" t="s">
        <v>795</v>
      </c>
      <c r="AO615" s="7"/>
      <c r="AP615" s="7"/>
    </row>
    <row r="616" spans="10:42">
      <c r="J616" s="2"/>
      <c r="K616" s="2"/>
      <c r="L616" s="2"/>
      <c r="M616" s="2"/>
      <c r="N616" s="2"/>
      <c r="X616" s="7"/>
      <c r="Y616" s="7"/>
      <c r="Z616" s="7"/>
      <c r="AA616" s="7"/>
      <c r="AB616" s="7"/>
      <c r="AC616" s="7"/>
      <c r="AD616" s="7"/>
      <c r="AE616" s="7"/>
      <c r="AF616" s="7"/>
      <c r="AG616" s="7"/>
      <c r="AH616" s="7"/>
      <c r="AJ616" s="2"/>
      <c r="AL616" s="4" t="s">
        <v>166</v>
      </c>
      <c r="AM616" s="4" t="s">
        <v>1068</v>
      </c>
      <c r="AO616" s="7"/>
      <c r="AP616" s="7"/>
    </row>
    <row r="617" spans="10:42">
      <c r="J617" s="2"/>
      <c r="K617" s="2"/>
      <c r="L617" s="2"/>
      <c r="M617" s="2"/>
      <c r="N617" s="2"/>
      <c r="X617" s="7"/>
      <c r="Y617" s="7"/>
      <c r="Z617" s="7"/>
      <c r="AA617" s="7"/>
      <c r="AB617" s="7"/>
      <c r="AC617" s="7"/>
      <c r="AD617" s="7"/>
      <c r="AE617" s="7"/>
      <c r="AF617" s="7"/>
      <c r="AG617" s="7"/>
      <c r="AH617" s="7"/>
      <c r="AJ617" s="2"/>
      <c r="AL617" s="4" t="s">
        <v>166</v>
      </c>
      <c r="AM617" s="4" t="s">
        <v>1944</v>
      </c>
      <c r="AO617" s="7"/>
      <c r="AP617" s="7"/>
    </row>
    <row r="618" spans="10:42">
      <c r="J618" s="2"/>
      <c r="K618" s="2"/>
      <c r="L618" s="2"/>
      <c r="M618" s="2"/>
      <c r="N618" s="2"/>
      <c r="X618" s="7"/>
      <c r="Y618" s="7"/>
      <c r="Z618" s="7"/>
      <c r="AA618" s="7"/>
      <c r="AB618" s="7"/>
      <c r="AC618" s="7"/>
      <c r="AD618" s="7"/>
      <c r="AE618" s="7"/>
      <c r="AF618" s="7"/>
      <c r="AG618" s="7"/>
      <c r="AH618" s="7"/>
      <c r="AJ618" s="2"/>
      <c r="AL618" s="4" t="s">
        <v>166</v>
      </c>
      <c r="AM618" s="4" t="s">
        <v>531</v>
      </c>
      <c r="AO618" s="7"/>
      <c r="AP618" s="7"/>
    </row>
    <row r="619" spans="10:42">
      <c r="J619" s="2"/>
      <c r="K619" s="2"/>
      <c r="L619" s="2"/>
      <c r="M619" s="2"/>
      <c r="N619" s="2"/>
      <c r="X619" s="7"/>
      <c r="Y619" s="7"/>
      <c r="Z619" s="7"/>
      <c r="AA619" s="7"/>
      <c r="AB619" s="7"/>
      <c r="AC619" s="7"/>
      <c r="AD619" s="7"/>
      <c r="AE619" s="7"/>
      <c r="AF619" s="7"/>
      <c r="AG619" s="7"/>
      <c r="AH619" s="7"/>
      <c r="AJ619" s="2"/>
      <c r="AL619" s="4" t="s">
        <v>166</v>
      </c>
      <c r="AM619" s="4" t="s">
        <v>370</v>
      </c>
      <c r="AO619" s="7"/>
      <c r="AP619" s="7"/>
    </row>
    <row r="620" spans="10:42">
      <c r="J620" s="2"/>
      <c r="K620" s="2"/>
      <c r="L620" s="2"/>
      <c r="M620" s="2"/>
      <c r="N620" s="2"/>
      <c r="X620" s="7"/>
      <c r="Y620" s="7"/>
      <c r="Z620" s="7"/>
      <c r="AA620" s="7"/>
      <c r="AB620" s="7"/>
      <c r="AC620" s="7"/>
      <c r="AD620" s="7"/>
      <c r="AE620" s="7"/>
      <c r="AF620" s="7"/>
      <c r="AG620" s="7"/>
      <c r="AH620" s="7"/>
      <c r="AJ620" s="2"/>
      <c r="AL620" s="4" t="s">
        <v>166</v>
      </c>
      <c r="AM620" s="4" t="s">
        <v>1069</v>
      </c>
      <c r="AO620" s="7"/>
      <c r="AP620" s="7"/>
    </row>
    <row r="621" spans="10:42">
      <c r="J621" s="2"/>
      <c r="K621" s="2"/>
      <c r="L621" s="2"/>
      <c r="M621" s="2"/>
      <c r="N621" s="2"/>
      <c r="X621" s="7"/>
      <c r="Y621" s="7"/>
      <c r="Z621" s="7"/>
      <c r="AA621" s="7"/>
      <c r="AB621" s="7"/>
      <c r="AC621" s="7"/>
      <c r="AD621" s="7"/>
      <c r="AE621" s="7"/>
      <c r="AF621" s="7"/>
      <c r="AG621" s="7"/>
      <c r="AH621" s="7"/>
      <c r="AJ621" s="2"/>
      <c r="AL621" s="4" t="s">
        <v>166</v>
      </c>
      <c r="AM621" s="4" t="s">
        <v>1070</v>
      </c>
      <c r="AO621" s="7"/>
      <c r="AP621" s="7"/>
    </row>
    <row r="622" spans="10:42">
      <c r="J622" s="2"/>
      <c r="K622" s="2"/>
      <c r="L622" s="2"/>
      <c r="M622" s="2"/>
      <c r="N622" s="2"/>
      <c r="X622" s="7"/>
      <c r="Y622" s="7"/>
      <c r="Z622" s="7"/>
      <c r="AA622" s="7"/>
      <c r="AB622" s="7"/>
      <c r="AC622" s="7"/>
      <c r="AD622" s="7"/>
      <c r="AE622" s="7"/>
      <c r="AF622" s="7"/>
      <c r="AG622" s="7"/>
      <c r="AH622" s="7"/>
      <c r="AJ622" s="2"/>
      <c r="AL622" s="4" t="s">
        <v>166</v>
      </c>
      <c r="AM622" s="4" t="s">
        <v>1071</v>
      </c>
      <c r="AO622" s="7"/>
      <c r="AP622" s="7"/>
    </row>
    <row r="623" spans="10:42">
      <c r="J623" s="2"/>
      <c r="K623" s="2"/>
      <c r="L623" s="2"/>
      <c r="M623" s="2"/>
      <c r="N623" s="2"/>
      <c r="X623" s="7"/>
      <c r="Y623" s="7"/>
      <c r="Z623" s="7"/>
      <c r="AA623" s="7"/>
      <c r="AB623" s="7"/>
      <c r="AC623" s="7"/>
      <c r="AD623" s="7"/>
      <c r="AE623" s="7"/>
      <c r="AF623" s="7"/>
      <c r="AG623" s="7"/>
      <c r="AH623" s="7"/>
      <c r="AJ623" s="2"/>
      <c r="AL623" s="4" t="s">
        <v>166</v>
      </c>
      <c r="AM623" s="4" t="s">
        <v>1072</v>
      </c>
      <c r="AO623" s="7"/>
      <c r="AP623" s="7"/>
    </row>
    <row r="624" spans="10:42">
      <c r="J624" s="2"/>
      <c r="K624" s="2"/>
      <c r="L624" s="2"/>
      <c r="M624" s="2"/>
      <c r="N624" s="2"/>
      <c r="X624" s="7"/>
      <c r="Y624" s="7"/>
      <c r="Z624" s="7"/>
      <c r="AA624" s="7"/>
      <c r="AB624" s="7"/>
      <c r="AC624" s="7"/>
      <c r="AD624" s="7"/>
      <c r="AE624" s="7"/>
      <c r="AF624" s="7"/>
      <c r="AG624" s="7"/>
      <c r="AH624" s="7"/>
      <c r="AJ624" s="2"/>
      <c r="AL624" s="4" t="s">
        <v>166</v>
      </c>
      <c r="AM624" s="4" t="s">
        <v>1073</v>
      </c>
      <c r="AO624" s="7"/>
      <c r="AP624" s="7"/>
    </row>
    <row r="625" spans="10:42">
      <c r="J625" s="2"/>
      <c r="K625" s="2"/>
      <c r="L625" s="2"/>
      <c r="M625" s="2"/>
      <c r="N625" s="2"/>
      <c r="X625" s="7"/>
      <c r="Y625" s="7"/>
      <c r="Z625" s="7"/>
      <c r="AA625" s="7"/>
      <c r="AB625" s="7"/>
      <c r="AC625" s="7"/>
      <c r="AD625" s="7"/>
      <c r="AE625" s="7"/>
      <c r="AF625" s="7"/>
      <c r="AG625" s="7"/>
      <c r="AH625" s="7"/>
      <c r="AJ625" s="2"/>
      <c r="AL625" s="4" t="s">
        <v>166</v>
      </c>
      <c r="AM625" s="4" t="s">
        <v>1074</v>
      </c>
      <c r="AO625" s="7"/>
      <c r="AP625" s="7"/>
    </row>
    <row r="626" spans="10:42">
      <c r="J626" s="2"/>
      <c r="K626" s="2"/>
      <c r="L626" s="2"/>
      <c r="M626" s="2"/>
      <c r="N626" s="2"/>
      <c r="X626" s="7"/>
      <c r="Y626" s="7"/>
      <c r="Z626" s="7"/>
      <c r="AA626" s="7"/>
      <c r="AB626" s="7"/>
      <c r="AC626" s="7"/>
      <c r="AD626" s="7"/>
      <c r="AE626" s="7"/>
      <c r="AF626" s="7"/>
      <c r="AG626" s="7"/>
      <c r="AH626" s="7"/>
      <c r="AJ626" s="2"/>
      <c r="AL626" s="4" t="s">
        <v>166</v>
      </c>
      <c r="AM626" s="4" t="s">
        <v>1075</v>
      </c>
      <c r="AO626" s="7"/>
      <c r="AP626" s="7"/>
    </row>
    <row r="627" spans="10:42">
      <c r="J627" s="2"/>
      <c r="K627" s="2"/>
      <c r="L627" s="2"/>
      <c r="M627" s="2"/>
      <c r="N627" s="2"/>
      <c r="X627" s="7"/>
      <c r="Y627" s="7"/>
      <c r="Z627" s="7"/>
      <c r="AA627" s="7"/>
      <c r="AB627" s="7"/>
      <c r="AC627" s="7"/>
      <c r="AD627" s="7"/>
      <c r="AE627" s="7"/>
      <c r="AF627" s="7"/>
      <c r="AG627" s="7"/>
      <c r="AH627" s="7"/>
      <c r="AJ627" s="2"/>
      <c r="AL627" s="4" t="s">
        <v>166</v>
      </c>
      <c r="AM627" s="4" t="s">
        <v>1076</v>
      </c>
      <c r="AO627" s="7"/>
      <c r="AP627" s="7"/>
    </row>
    <row r="628" spans="10:42">
      <c r="J628" s="2"/>
      <c r="K628" s="2"/>
      <c r="L628" s="2"/>
      <c r="M628" s="2"/>
      <c r="N628" s="2"/>
      <c r="X628" s="7"/>
      <c r="Y628" s="7"/>
      <c r="Z628" s="7"/>
      <c r="AA628" s="7"/>
      <c r="AB628" s="7"/>
      <c r="AC628" s="7"/>
      <c r="AD628" s="7"/>
      <c r="AE628" s="7"/>
      <c r="AF628" s="7"/>
      <c r="AG628" s="7"/>
      <c r="AH628" s="7"/>
      <c r="AJ628" s="2"/>
      <c r="AL628" s="4" t="s">
        <v>166</v>
      </c>
      <c r="AM628" s="4" t="s">
        <v>1077</v>
      </c>
      <c r="AO628" s="7"/>
      <c r="AP628" s="7"/>
    </row>
    <row r="629" spans="10:42">
      <c r="J629" s="2"/>
      <c r="K629" s="2"/>
      <c r="L629" s="2"/>
      <c r="M629" s="2"/>
      <c r="N629" s="2"/>
      <c r="X629" s="7"/>
      <c r="Y629" s="7"/>
      <c r="Z629" s="7"/>
      <c r="AA629" s="7"/>
      <c r="AB629" s="7"/>
      <c r="AC629" s="7"/>
      <c r="AD629" s="7"/>
      <c r="AE629" s="7"/>
      <c r="AF629" s="7"/>
      <c r="AG629" s="7"/>
      <c r="AH629" s="7"/>
      <c r="AJ629" s="2"/>
      <c r="AL629" s="4" t="s">
        <v>166</v>
      </c>
      <c r="AM629" s="4" t="s">
        <v>1078</v>
      </c>
      <c r="AO629" s="7"/>
      <c r="AP629" s="7"/>
    </row>
    <row r="630" spans="10:42">
      <c r="J630" s="2"/>
      <c r="K630" s="2"/>
      <c r="L630" s="2"/>
      <c r="M630" s="2"/>
      <c r="N630" s="2"/>
      <c r="X630" s="7"/>
      <c r="Y630" s="7"/>
      <c r="Z630" s="7"/>
      <c r="AA630" s="7"/>
      <c r="AB630" s="7"/>
      <c r="AC630" s="7"/>
      <c r="AD630" s="7"/>
      <c r="AE630" s="7"/>
      <c r="AF630" s="7"/>
      <c r="AG630" s="7"/>
      <c r="AH630" s="7"/>
      <c r="AJ630" s="2"/>
      <c r="AL630" s="4" t="s">
        <v>166</v>
      </c>
      <c r="AM630" s="4" t="s">
        <v>798</v>
      </c>
      <c r="AO630" s="7"/>
      <c r="AP630" s="7"/>
    </row>
    <row r="631" spans="10:42">
      <c r="J631" s="2"/>
      <c r="K631" s="2"/>
      <c r="L631" s="2"/>
      <c r="M631" s="2"/>
      <c r="N631" s="2"/>
      <c r="X631" s="7"/>
      <c r="Y631" s="7"/>
      <c r="Z631" s="7"/>
      <c r="AA631" s="7"/>
      <c r="AB631" s="7"/>
      <c r="AC631" s="7"/>
      <c r="AD631" s="7"/>
      <c r="AE631" s="7"/>
      <c r="AF631" s="7"/>
      <c r="AG631" s="7"/>
      <c r="AH631" s="7"/>
      <c r="AJ631" s="2"/>
      <c r="AL631" s="4" t="s">
        <v>166</v>
      </c>
      <c r="AM631" s="4" t="s">
        <v>800</v>
      </c>
      <c r="AO631" s="7"/>
      <c r="AP631" s="7"/>
    </row>
    <row r="632" spans="10:42">
      <c r="J632" s="2"/>
      <c r="K632" s="2"/>
      <c r="L632" s="2"/>
      <c r="M632" s="2"/>
      <c r="N632" s="2"/>
      <c r="X632" s="7"/>
      <c r="Y632" s="7"/>
      <c r="Z632" s="7"/>
      <c r="AA632" s="7"/>
      <c r="AB632" s="7"/>
      <c r="AC632" s="7"/>
      <c r="AD632" s="7"/>
      <c r="AE632" s="7"/>
      <c r="AF632" s="7"/>
      <c r="AG632" s="7"/>
      <c r="AH632" s="7"/>
      <c r="AJ632" s="2"/>
      <c r="AL632" s="4" t="s">
        <v>166</v>
      </c>
      <c r="AM632" s="4" t="s">
        <v>1079</v>
      </c>
      <c r="AO632" s="7"/>
      <c r="AP632" s="7"/>
    </row>
    <row r="633" spans="10:42">
      <c r="J633" s="2"/>
      <c r="K633" s="2"/>
      <c r="L633" s="2"/>
      <c r="M633" s="2"/>
      <c r="N633" s="2"/>
      <c r="X633" s="7"/>
      <c r="Y633" s="7"/>
      <c r="Z633" s="7"/>
      <c r="AA633" s="7"/>
      <c r="AB633" s="7"/>
      <c r="AC633" s="7"/>
      <c r="AD633" s="7"/>
      <c r="AE633" s="7"/>
      <c r="AF633" s="7"/>
      <c r="AG633" s="7"/>
      <c r="AH633" s="7"/>
      <c r="AJ633" s="2"/>
      <c r="AL633" s="4" t="s">
        <v>166</v>
      </c>
      <c r="AM633" s="4" t="s">
        <v>1080</v>
      </c>
      <c r="AO633" s="7"/>
      <c r="AP633" s="7"/>
    </row>
    <row r="634" spans="10:42">
      <c r="J634" s="2"/>
      <c r="K634" s="2"/>
      <c r="L634" s="2"/>
      <c r="M634" s="2"/>
      <c r="N634" s="2"/>
      <c r="X634" s="7"/>
      <c r="Y634" s="7"/>
      <c r="Z634" s="7"/>
      <c r="AA634" s="7"/>
      <c r="AB634" s="7"/>
      <c r="AC634" s="7"/>
      <c r="AD634" s="7"/>
      <c r="AE634" s="7"/>
      <c r="AF634" s="7"/>
      <c r="AG634" s="7"/>
      <c r="AH634" s="7"/>
      <c r="AJ634" s="2"/>
      <c r="AL634" s="4" t="s">
        <v>166</v>
      </c>
      <c r="AM634" s="4" t="s">
        <v>1081</v>
      </c>
      <c r="AO634" s="7"/>
      <c r="AP634" s="7"/>
    </row>
    <row r="635" spans="10:42">
      <c r="J635" s="2"/>
      <c r="K635" s="2"/>
      <c r="L635" s="2"/>
      <c r="M635" s="2"/>
      <c r="N635" s="2"/>
      <c r="X635" s="7"/>
      <c r="Y635" s="7"/>
      <c r="Z635" s="7"/>
      <c r="AA635" s="7"/>
      <c r="AB635" s="7"/>
      <c r="AC635" s="7"/>
      <c r="AD635" s="7"/>
      <c r="AE635" s="7"/>
      <c r="AF635" s="7"/>
      <c r="AG635" s="7"/>
      <c r="AH635" s="7"/>
      <c r="AJ635" s="2"/>
      <c r="AL635" s="4" t="s">
        <v>168</v>
      </c>
      <c r="AM635" s="4" t="s">
        <v>1082</v>
      </c>
      <c r="AO635" s="7"/>
      <c r="AP635" s="7"/>
    </row>
    <row r="636" spans="10:42">
      <c r="J636" s="2"/>
      <c r="K636" s="2"/>
      <c r="L636" s="2"/>
      <c r="M636" s="2"/>
      <c r="N636" s="2"/>
      <c r="X636" s="7"/>
      <c r="Y636" s="7"/>
      <c r="Z636" s="7"/>
      <c r="AA636" s="7"/>
      <c r="AB636" s="7"/>
      <c r="AC636" s="7"/>
      <c r="AD636" s="7"/>
      <c r="AE636" s="7"/>
      <c r="AF636" s="7"/>
      <c r="AG636" s="7"/>
      <c r="AH636" s="7"/>
      <c r="AJ636" s="2"/>
      <c r="AL636" s="4" t="s">
        <v>168</v>
      </c>
      <c r="AM636" s="4" t="s">
        <v>1083</v>
      </c>
      <c r="AO636" s="7"/>
      <c r="AP636" s="7"/>
    </row>
    <row r="637" spans="10:42">
      <c r="J637" s="2"/>
      <c r="K637" s="2"/>
      <c r="L637" s="2"/>
      <c r="M637" s="2"/>
      <c r="N637" s="2"/>
      <c r="X637" s="7"/>
      <c r="Y637" s="7"/>
      <c r="Z637" s="7"/>
      <c r="AA637" s="7"/>
      <c r="AB637" s="7"/>
      <c r="AC637" s="7"/>
      <c r="AD637" s="7"/>
      <c r="AE637" s="7"/>
      <c r="AF637" s="7"/>
      <c r="AG637" s="7"/>
      <c r="AH637" s="7"/>
      <c r="AJ637" s="2"/>
      <c r="AL637" s="4" t="s">
        <v>168</v>
      </c>
      <c r="AM637" s="4" t="s">
        <v>1084</v>
      </c>
      <c r="AO637" s="7"/>
      <c r="AP637" s="7"/>
    </row>
    <row r="638" spans="10:42">
      <c r="J638" s="2"/>
      <c r="K638" s="2"/>
      <c r="L638" s="2"/>
      <c r="M638" s="2"/>
      <c r="N638" s="2"/>
      <c r="X638" s="7"/>
      <c r="Y638" s="7"/>
      <c r="Z638" s="7"/>
      <c r="AA638" s="7"/>
      <c r="AB638" s="7"/>
      <c r="AC638" s="7"/>
      <c r="AD638" s="7"/>
      <c r="AE638" s="7"/>
      <c r="AF638" s="7"/>
      <c r="AG638" s="7"/>
      <c r="AH638" s="7"/>
      <c r="AJ638" s="2"/>
      <c r="AL638" s="4" t="s">
        <v>168</v>
      </c>
      <c r="AM638" s="4" t="s">
        <v>1085</v>
      </c>
      <c r="AO638" s="7"/>
      <c r="AP638" s="7"/>
    </row>
    <row r="639" spans="10:42">
      <c r="J639" s="2"/>
      <c r="K639" s="2"/>
      <c r="L639" s="2"/>
      <c r="M639" s="2"/>
      <c r="N639" s="2"/>
      <c r="X639" s="7"/>
      <c r="Y639" s="7"/>
      <c r="Z639" s="7"/>
      <c r="AA639" s="7"/>
      <c r="AB639" s="7"/>
      <c r="AC639" s="7"/>
      <c r="AD639" s="7"/>
      <c r="AE639" s="7"/>
      <c r="AF639" s="7"/>
      <c r="AG639" s="7"/>
      <c r="AH639" s="7"/>
      <c r="AJ639" s="2"/>
      <c r="AL639" s="4" t="s">
        <v>168</v>
      </c>
      <c r="AM639" s="4" t="s">
        <v>1086</v>
      </c>
      <c r="AO639" s="7"/>
      <c r="AP639" s="7"/>
    </row>
    <row r="640" spans="10:42">
      <c r="J640" s="2"/>
      <c r="K640" s="2"/>
      <c r="L640" s="2"/>
      <c r="M640" s="2"/>
      <c r="N640" s="2"/>
      <c r="X640" s="7"/>
      <c r="Y640" s="7"/>
      <c r="Z640" s="7"/>
      <c r="AA640" s="7"/>
      <c r="AB640" s="7"/>
      <c r="AC640" s="7"/>
      <c r="AD640" s="7"/>
      <c r="AE640" s="7"/>
      <c r="AF640" s="7"/>
      <c r="AG640" s="7"/>
      <c r="AH640" s="7"/>
      <c r="AJ640" s="2"/>
      <c r="AL640" s="4" t="s">
        <v>168</v>
      </c>
      <c r="AM640" s="4" t="s">
        <v>1087</v>
      </c>
      <c r="AO640" s="7"/>
      <c r="AP640" s="7"/>
    </row>
    <row r="641" spans="10:42">
      <c r="J641" s="2"/>
      <c r="K641" s="2"/>
      <c r="L641" s="2"/>
      <c r="M641" s="2"/>
      <c r="N641" s="2"/>
      <c r="X641" s="7"/>
      <c r="Y641" s="7"/>
      <c r="Z641" s="7"/>
      <c r="AA641" s="7"/>
      <c r="AB641" s="7"/>
      <c r="AC641" s="7"/>
      <c r="AD641" s="7"/>
      <c r="AE641" s="7"/>
      <c r="AF641" s="7"/>
      <c r="AG641" s="7"/>
      <c r="AH641" s="7"/>
      <c r="AJ641" s="2"/>
      <c r="AL641" s="4" t="s">
        <v>168</v>
      </c>
      <c r="AM641" s="4" t="s">
        <v>1088</v>
      </c>
      <c r="AO641" s="7"/>
      <c r="AP641" s="7"/>
    </row>
    <row r="642" spans="10:42">
      <c r="J642" s="2"/>
      <c r="K642" s="2"/>
      <c r="L642" s="2"/>
      <c r="M642" s="2"/>
      <c r="N642" s="2"/>
      <c r="X642" s="7"/>
      <c r="Y642" s="7"/>
      <c r="Z642" s="7"/>
      <c r="AA642" s="7"/>
      <c r="AB642" s="7"/>
      <c r="AC642" s="7"/>
      <c r="AD642" s="7"/>
      <c r="AE642" s="7"/>
      <c r="AF642" s="7"/>
      <c r="AG642" s="7"/>
      <c r="AH642" s="7"/>
      <c r="AJ642" s="2"/>
      <c r="AL642" s="4" t="s">
        <v>168</v>
      </c>
      <c r="AM642" s="4" t="s">
        <v>1089</v>
      </c>
      <c r="AO642" s="7"/>
      <c r="AP642" s="7"/>
    </row>
    <row r="643" spans="10:42">
      <c r="J643" s="2"/>
      <c r="K643" s="2"/>
      <c r="L643" s="2"/>
      <c r="M643" s="2"/>
      <c r="N643" s="2"/>
      <c r="X643" s="7"/>
      <c r="Y643" s="7"/>
      <c r="Z643" s="7"/>
      <c r="AA643" s="7"/>
      <c r="AB643" s="7"/>
      <c r="AC643" s="7"/>
      <c r="AD643" s="7"/>
      <c r="AE643" s="7"/>
      <c r="AF643" s="7"/>
      <c r="AG643" s="7"/>
      <c r="AH643" s="7"/>
      <c r="AJ643" s="2"/>
      <c r="AL643" s="4" t="s">
        <v>168</v>
      </c>
      <c r="AM643" s="4" t="s">
        <v>1090</v>
      </c>
      <c r="AO643" s="7"/>
      <c r="AP643" s="7"/>
    </row>
    <row r="644" spans="10:42">
      <c r="J644" s="2"/>
      <c r="K644" s="2"/>
      <c r="L644" s="2"/>
      <c r="M644" s="2"/>
      <c r="N644" s="2"/>
      <c r="X644" s="7"/>
      <c r="Y644" s="7"/>
      <c r="Z644" s="7"/>
      <c r="AA644" s="7"/>
      <c r="AB644" s="7"/>
      <c r="AC644" s="7"/>
      <c r="AD644" s="7"/>
      <c r="AE644" s="7"/>
      <c r="AF644" s="7"/>
      <c r="AG644" s="7"/>
      <c r="AH644" s="7"/>
      <c r="AJ644" s="2"/>
      <c r="AL644" s="4" t="s">
        <v>168</v>
      </c>
      <c r="AM644" s="4" t="s">
        <v>1091</v>
      </c>
      <c r="AO644" s="7"/>
      <c r="AP644" s="7"/>
    </row>
    <row r="645" spans="10:42">
      <c r="J645" s="2"/>
      <c r="K645" s="2"/>
      <c r="L645" s="2"/>
      <c r="M645" s="2"/>
      <c r="N645" s="2"/>
      <c r="X645" s="7"/>
      <c r="Y645" s="7"/>
      <c r="Z645" s="7"/>
      <c r="AA645" s="7"/>
      <c r="AB645" s="7"/>
      <c r="AC645" s="7"/>
      <c r="AD645" s="7"/>
      <c r="AE645" s="7"/>
      <c r="AF645" s="7"/>
      <c r="AG645" s="7"/>
      <c r="AH645" s="7"/>
      <c r="AJ645" s="2"/>
      <c r="AL645" s="4" t="s">
        <v>168</v>
      </c>
      <c r="AM645" s="4" t="s">
        <v>1092</v>
      </c>
      <c r="AO645" s="7"/>
      <c r="AP645" s="7"/>
    </row>
    <row r="646" spans="10:42">
      <c r="J646" s="2"/>
      <c r="K646" s="2"/>
      <c r="L646" s="2"/>
      <c r="M646" s="2"/>
      <c r="N646" s="2"/>
      <c r="X646" s="7"/>
      <c r="Y646" s="7"/>
      <c r="Z646" s="7"/>
      <c r="AA646" s="7"/>
      <c r="AB646" s="7"/>
      <c r="AC646" s="7"/>
      <c r="AD646" s="7"/>
      <c r="AE646" s="7"/>
      <c r="AF646" s="7"/>
      <c r="AG646" s="7"/>
      <c r="AH646" s="7"/>
      <c r="AJ646" s="2"/>
      <c r="AL646" s="4" t="s">
        <v>168</v>
      </c>
      <c r="AM646" s="4" t="s">
        <v>1093</v>
      </c>
      <c r="AO646" s="7"/>
      <c r="AP646" s="7"/>
    </row>
    <row r="647" spans="10:42">
      <c r="J647" s="2"/>
      <c r="K647" s="2"/>
      <c r="L647" s="2"/>
      <c r="M647" s="2"/>
      <c r="N647" s="2"/>
      <c r="X647" s="7"/>
      <c r="Y647" s="7"/>
      <c r="Z647" s="7"/>
      <c r="AA647" s="7"/>
      <c r="AB647" s="7"/>
      <c r="AC647" s="7"/>
      <c r="AD647" s="7"/>
      <c r="AE647" s="7"/>
      <c r="AF647" s="7"/>
      <c r="AG647" s="7"/>
      <c r="AH647" s="7"/>
      <c r="AJ647" s="2"/>
      <c r="AL647" s="4" t="s">
        <v>168</v>
      </c>
      <c r="AM647" s="4" t="s">
        <v>1094</v>
      </c>
      <c r="AO647" s="7"/>
      <c r="AP647" s="7"/>
    </row>
    <row r="648" spans="10:42">
      <c r="J648" s="2"/>
      <c r="K648" s="2"/>
      <c r="L648" s="2"/>
      <c r="M648" s="2"/>
      <c r="N648" s="2"/>
      <c r="X648" s="7"/>
      <c r="Y648" s="7"/>
      <c r="Z648" s="7"/>
      <c r="AA648" s="7"/>
      <c r="AB648" s="7"/>
      <c r="AC648" s="7"/>
      <c r="AD648" s="7"/>
      <c r="AE648" s="7"/>
      <c r="AF648" s="7"/>
      <c r="AG648" s="7"/>
      <c r="AH648" s="7"/>
      <c r="AJ648" s="2"/>
      <c r="AL648" s="4" t="s">
        <v>168</v>
      </c>
      <c r="AM648" s="4" t="s">
        <v>1095</v>
      </c>
      <c r="AO648" s="7"/>
      <c r="AP648" s="7"/>
    </row>
    <row r="649" spans="10:42">
      <c r="J649" s="2"/>
      <c r="K649" s="2"/>
      <c r="L649" s="2"/>
      <c r="M649" s="2"/>
      <c r="N649" s="2"/>
      <c r="X649" s="7"/>
      <c r="Y649" s="7"/>
      <c r="Z649" s="7"/>
      <c r="AA649" s="7"/>
      <c r="AB649" s="7"/>
      <c r="AC649" s="7"/>
      <c r="AD649" s="7"/>
      <c r="AE649" s="7"/>
      <c r="AF649" s="7"/>
      <c r="AG649" s="7"/>
      <c r="AH649" s="7"/>
      <c r="AJ649" s="2"/>
      <c r="AL649" s="4" t="s">
        <v>168</v>
      </c>
      <c r="AM649" s="4" t="s">
        <v>1096</v>
      </c>
      <c r="AO649" s="7"/>
      <c r="AP649" s="7"/>
    </row>
    <row r="650" spans="10:42">
      <c r="J650" s="2"/>
      <c r="K650" s="2"/>
      <c r="L650" s="2"/>
      <c r="M650" s="2"/>
      <c r="N650" s="2"/>
      <c r="X650" s="7"/>
      <c r="Y650" s="7"/>
      <c r="Z650" s="7"/>
      <c r="AA650" s="7"/>
      <c r="AB650" s="7"/>
      <c r="AC650" s="7"/>
      <c r="AD650" s="7"/>
      <c r="AE650" s="7"/>
      <c r="AF650" s="7"/>
      <c r="AG650" s="7"/>
      <c r="AH650" s="7"/>
      <c r="AJ650" s="2"/>
      <c r="AL650" s="4" t="s">
        <v>168</v>
      </c>
      <c r="AM650" s="4" t="s">
        <v>1097</v>
      </c>
      <c r="AO650" s="7"/>
      <c r="AP650" s="7"/>
    </row>
    <row r="651" spans="10:42">
      <c r="J651" s="2"/>
      <c r="K651" s="2"/>
      <c r="L651" s="2"/>
      <c r="M651" s="2"/>
      <c r="N651" s="2"/>
      <c r="X651" s="7"/>
      <c r="Y651" s="7"/>
      <c r="Z651" s="7"/>
      <c r="AA651" s="7"/>
      <c r="AB651" s="7"/>
      <c r="AC651" s="7"/>
      <c r="AD651" s="7"/>
      <c r="AE651" s="7"/>
      <c r="AF651" s="7"/>
      <c r="AG651" s="7"/>
      <c r="AH651" s="7"/>
      <c r="AJ651" s="2"/>
      <c r="AL651" s="4" t="s">
        <v>168</v>
      </c>
      <c r="AM651" s="4" t="s">
        <v>1098</v>
      </c>
      <c r="AO651" s="7"/>
      <c r="AP651" s="7"/>
    </row>
    <row r="652" spans="10:42">
      <c r="J652" s="2"/>
      <c r="K652" s="2"/>
      <c r="L652" s="2"/>
      <c r="M652" s="2"/>
      <c r="N652" s="2"/>
      <c r="X652" s="7"/>
      <c r="Y652" s="7"/>
      <c r="Z652" s="7"/>
      <c r="AA652" s="7"/>
      <c r="AB652" s="7"/>
      <c r="AC652" s="7"/>
      <c r="AD652" s="7"/>
      <c r="AE652" s="7"/>
      <c r="AF652" s="7"/>
      <c r="AG652" s="7"/>
      <c r="AH652" s="7"/>
      <c r="AJ652" s="2"/>
      <c r="AL652" s="4" t="s">
        <v>168</v>
      </c>
      <c r="AM652" s="4" t="s">
        <v>1099</v>
      </c>
      <c r="AO652" s="7"/>
      <c r="AP652" s="7"/>
    </row>
    <row r="653" spans="10:42">
      <c r="J653" s="2"/>
      <c r="K653" s="2"/>
      <c r="L653" s="2"/>
      <c r="M653" s="2"/>
      <c r="N653" s="2"/>
      <c r="X653" s="7"/>
      <c r="Y653" s="7"/>
      <c r="Z653" s="7"/>
      <c r="AA653" s="7"/>
      <c r="AB653" s="7"/>
      <c r="AC653" s="7"/>
      <c r="AD653" s="7"/>
      <c r="AE653" s="7"/>
      <c r="AF653" s="7"/>
      <c r="AG653" s="7"/>
      <c r="AH653" s="7"/>
      <c r="AJ653" s="2"/>
      <c r="AL653" s="4" t="s">
        <v>168</v>
      </c>
      <c r="AM653" s="4" t="s">
        <v>1100</v>
      </c>
      <c r="AO653" s="7"/>
      <c r="AP653" s="7"/>
    </row>
    <row r="654" spans="10:42">
      <c r="J654" s="2"/>
      <c r="K654" s="2"/>
      <c r="L654" s="2"/>
      <c r="M654" s="2"/>
      <c r="N654" s="2"/>
      <c r="X654" s="7"/>
      <c r="Y654" s="7"/>
      <c r="Z654" s="7"/>
      <c r="AA654" s="7"/>
      <c r="AB654" s="7"/>
      <c r="AC654" s="7"/>
      <c r="AD654" s="7"/>
      <c r="AE654" s="7"/>
      <c r="AF654" s="7"/>
      <c r="AG654" s="7"/>
      <c r="AH654" s="7"/>
      <c r="AJ654" s="2"/>
      <c r="AL654" s="4" t="s">
        <v>168</v>
      </c>
      <c r="AM654" s="4" t="s">
        <v>1101</v>
      </c>
      <c r="AO654" s="7"/>
      <c r="AP654" s="7"/>
    </row>
    <row r="655" spans="10:42">
      <c r="J655" s="2"/>
      <c r="K655" s="2"/>
      <c r="L655" s="2"/>
      <c r="M655" s="2"/>
      <c r="N655" s="2"/>
      <c r="X655" s="7"/>
      <c r="Y655" s="7"/>
      <c r="Z655" s="7"/>
      <c r="AA655" s="7"/>
      <c r="AB655" s="7"/>
      <c r="AC655" s="7"/>
      <c r="AD655" s="7"/>
      <c r="AE655" s="7"/>
      <c r="AF655" s="7"/>
      <c r="AG655" s="7"/>
      <c r="AH655" s="7"/>
      <c r="AJ655" s="2"/>
      <c r="AL655" s="4" t="s">
        <v>168</v>
      </c>
      <c r="AM655" s="4" t="s">
        <v>1102</v>
      </c>
      <c r="AO655" s="7"/>
      <c r="AP655" s="7"/>
    </row>
    <row r="656" spans="10:42">
      <c r="J656" s="2"/>
      <c r="K656" s="2"/>
      <c r="L656" s="2"/>
      <c r="M656" s="2"/>
      <c r="N656" s="2"/>
      <c r="X656" s="7"/>
      <c r="Y656" s="7"/>
      <c r="Z656" s="7"/>
      <c r="AA656" s="7"/>
      <c r="AB656" s="7"/>
      <c r="AC656" s="7"/>
      <c r="AD656" s="7"/>
      <c r="AE656" s="7"/>
      <c r="AF656" s="7"/>
      <c r="AG656" s="7"/>
      <c r="AH656" s="7"/>
      <c r="AJ656" s="2"/>
      <c r="AL656" s="4" t="s">
        <v>168</v>
      </c>
      <c r="AM656" s="4" t="s">
        <v>1103</v>
      </c>
      <c r="AO656" s="7"/>
      <c r="AP656" s="7"/>
    </row>
    <row r="657" spans="10:42">
      <c r="J657" s="2"/>
      <c r="K657" s="2"/>
      <c r="L657" s="2"/>
      <c r="M657" s="2"/>
      <c r="N657" s="2"/>
      <c r="X657" s="7"/>
      <c r="Y657" s="7"/>
      <c r="Z657" s="7"/>
      <c r="AA657" s="7"/>
      <c r="AB657" s="7"/>
      <c r="AC657" s="7"/>
      <c r="AD657" s="7"/>
      <c r="AE657" s="7"/>
      <c r="AF657" s="7"/>
      <c r="AG657" s="7"/>
      <c r="AH657" s="7"/>
      <c r="AJ657" s="2"/>
      <c r="AL657" s="4" t="s">
        <v>168</v>
      </c>
      <c r="AM657" s="4" t="s">
        <v>1104</v>
      </c>
      <c r="AO657" s="7"/>
      <c r="AP657" s="7"/>
    </row>
    <row r="658" spans="10:42">
      <c r="J658" s="2"/>
      <c r="K658" s="2"/>
      <c r="L658" s="2"/>
      <c r="M658" s="2"/>
      <c r="N658" s="2"/>
      <c r="X658" s="7"/>
      <c r="Y658" s="7"/>
      <c r="Z658" s="7"/>
      <c r="AA658" s="7"/>
      <c r="AB658" s="7"/>
      <c r="AC658" s="7"/>
      <c r="AD658" s="7"/>
      <c r="AE658" s="7"/>
      <c r="AF658" s="7"/>
      <c r="AG658" s="7"/>
      <c r="AH658" s="7"/>
      <c r="AJ658" s="2"/>
      <c r="AL658" s="4" t="s">
        <v>168</v>
      </c>
      <c r="AM658" s="4" t="s">
        <v>221</v>
      </c>
      <c r="AO658" s="7"/>
      <c r="AP658" s="7"/>
    </row>
    <row r="659" spans="10:42">
      <c r="J659" s="2"/>
      <c r="K659" s="2"/>
      <c r="L659" s="2"/>
      <c r="M659" s="2"/>
      <c r="N659" s="2"/>
      <c r="X659" s="7"/>
      <c r="Y659" s="7"/>
      <c r="Z659" s="7"/>
      <c r="AA659" s="7"/>
      <c r="AB659" s="7"/>
      <c r="AC659" s="7"/>
      <c r="AD659" s="7"/>
      <c r="AE659" s="7"/>
      <c r="AF659" s="7"/>
      <c r="AG659" s="7"/>
      <c r="AH659" s="7"/>
      <c r="AJ659" s="2"/>
      <c r="AL659" s="4" t="s">
        <v>168</v>
      </c>
      <c r="AM659" s="4" t="s">
        <v>296</v>
      </c>
      <c r="AO659" s="7"/>
      <c r="AP659" s="7"/>
    </row>
    <row r="660" spans="10:42">
      <c r="J660" s="2"/>
      <c r="K660" s="2"/>
      <c r="L660" s="2"/>
      <c r="M660" s="2"/>
      <c r="N660" s="2"/>
      <c r="X660" s="7"/>
      <c r="Y660" s="7"/>
      <c r="Z660" s="7"/>
      <c r="AA660" s="7"/>
      <c r="AB660" s="7"/>
      <c r="AC660" s="7"/>
      <c r="AD660" s="7"/>
      <c r="AE660" s="7"/>
      <c r="AF660" s="7"/>
      <c r="AG660" s="7"/>
      <c r="AH660" s="7"/>
      <c r="AJ660" s="2"/>
      <c r="AL660" s="4" t="s">
        <v>168</v>
      </c>
      <c r="AM660" s="4" t="s">
        <v>224</v>
      </c>
      <c r="AO660" s="7"/>
      <c r="AP660" s="7"/>
    </row>
    <row r="661" spans="10:42">
      <c r="J661" s="2"/>
      <c r="K661" s="2"/>
      <c r="L661" s="2"/>
      <c r="M661" s="2"/>
      <c r="N661" s="2"/>
      <c r="X661" s="7"/>
      <c r="Y661" s="7"/>
      <c r="Z661" s="7"/>
      <c r="AA661" s="7"/>
      <c r="AB661" s="7"/>
      <c r="AC661" s="7"/>
      <c r="AD661" s="7"/>
      <c r="AE661" s="7"/>
      <c r="AF661" s="7"/>
      <c r="AG661" s="7"/>
      <c r="AH661" s="7"/>
      <c r="AJ661" s="2"/>
      <c r="AL661" s="4" t="s">
        <v>168</v>
      </c>
      <c r="AM661" s="4" t="s">
        <v>227</v>
      </c>
      <c r="AO661" s="7"/>
      <c r="AP661" s="7"/>
    </row>
    <row r="662" spans="10:42">
      <c r="J662" s="2"/>
      <c r="K662" s="2"/>
      <c r="L662" s="2"/>
      <c r="M662" s="2"/>
      <c r="N662" s="2"/>
      <c r="X662" s="7"/>
      <c r="Y662" s="7"/>
      <c r="Z662" s="7"/>
      <c r="AA662" s="7"/>
      <c r="AB662" s="7"/>
      <c r="AC662" s="7"/>
      <c r="AD662" s="7"/>
      <c r="AE662" s="7"/>
      <c r="AF662" s="7"/>
      <c r="AG662" s="7"/>
      <c r="AH662" s="7"/>
      <c r="AJ662" s="2"/>
      <c r="AL662" s="4" t="s">
        <v>168</v>
      </c>
      <c r="AM662" s="4" t="s">
        <v>230</v>
      </c>
      <c r="AO662" s="7"/>
      <c r="AP662" s="7"/>
    </row>
    <row r="663" spans="10:42">
      <c r="J663" s="2"/>
      <c r="K663" s="2"/>
      <c r="L663" s="2"/>
      <c r="M663" s="2"/>
      <c r="N663" s="2"/>
      <c r="X663" s="7"/>
      <c r="Y663" s="7"/>
      <c r="Z663" s="7"/>
      <c r="AA663" s="7"/>
      <c r="AB663" s="7"/>
      <c r="AC663" s="7"/>
      <c r="AD663" s="7"/>
      <c r="AE663" s="7"/>
      <c r="AF663" s="7"/>
      <c r="AG663" s="7"/>
      <c r="AH663" s="7"/>
      <c r="AJ663" s="2"/>
      <c r="AL663" s="4" t="s">
        <v>168</v>
      </c>
      <c r="AM663" s="4" t="s">
        <v>1105</v>
      </c>
      <c r="AO663" s="7"/>
      <c r="AP663" s="7"/>
    </row>
    <row r="664" spans="10:42">
      <c r="J664" s="2"/>
      <c r="K664" s="2"/>
      <c r="L664" s="2"/>
      <c r="M664" s="2"/>
      <c r="N664" s="2"/>
      <c r="X664" s="7"/>
      <c r="Y664" s="7"/>
      <c r="Z664" s="7"/>
      <c r="AA664" s="7"/>
      <c r="AB664" s="7"/>
      <c r="AC664" s="7"/>
      <c r="AD664" s="7"/>
      <c r="AE664" s="7"/>
      <c r="AF664" s="7"/>
      <c r="AG664" s="7"/>
      <c r="AH664" s="7"/>
      <c r="AJ664" s="2"/>
      <c r="AL664" s="4" t="s">
        <v>168</v>
      </c>
      <c r="AM664" s="4" t="s">
        <v>298</v>
      </c>
      <c r="AO664" s="7"/>
      <c r="AP664" s="7"/>
    </row>
    <row r="665" spans="10:42">
      <c r="J665" s="2"/>
      <c r="K665" s="2"/>
      <c r="L665" s="2"/>
      <c r="M665" s="2"/>
      <c r="N665" s="2"/>
      <c r="X665" s="7"/>
      <c r="Y665" s="7"/>
      <c r="Z665" s="7"/>
      <c r="AA665" s="7"/>
      <c r="AB665" s="7"/>
      <c r="AC665" s="7"/>
      <c r="AD665" s="7"/>
      <c r="AE665" s="7"/>
      <c r="AF665" s="7"/>
      <c r="AG665" s="7"/>
      <c r="AH665" s="7"/>
      <c r="AJ665" s="2"/>
      <c r="AL665" s="4" t="s">
        <v>168</v>
      </c>
      <c r="AM665" s="4" t="s">
        <v>192</v>
      </c>
      <c r="AO665" s="7"/>
      <c r="AP665" s="7"/>
    </row>
    <row r="666" spans="10:42">
      <c r="J666" s="2"/>
      <c r="K666" s="2"/>
      <c r="L666" s="2"/>
      <c r="M666" s="2"/>
      <c r="N666" s="2"/>
      <c r="X666" s="7"/>
      <c r="Y666" s="7"/>
      <c r="Z666" s="7"/>
      <c r="AA666" s="7"/>
      <c r="AB666" s="7"/>
      <c r="AC666" s="7"/>
      <c r="AD666" s="7"/>
      <c r="AE666" s="7"/>
      <c r="AF666" s="7"/>
      <c r="AG666" s="7"/>
      <c r="AH666" s="7"/>
      <c r="AJ666" s="2"/>
      <c r="AL666" s="4" t="s">
        <v>168</v>
      </c>
      <c r="AM666" s="4" t="s">
        <v>1106</v>
      </c>
      <c r="AO666" s="7"/>
      <c r="AP666" s="7"/>
    </row>
    <row r="667" spans="10:42">
      <c r="J667" s="2"/>
      <c r="K667" s="2"/>
      <c r="L667" s="2"/>
      <c r="M667" s="2"/>
      <c r="N667" s="2"/>
      <c r="X667" s="7"/>
      <c r="Y667" s="7"/>
      <c r="Z667" s="7"/>
      <c r="AA667" s="7"/>
      <c r="AB667" s="7"/>
      <c r="AC667" s="7"/>
      <c r="AD667" s="7"/>
      <c r="AE667" s="7"/>
      <c r="AF667" s="7"/>
      <c r="AG667" s="7"/>
      <c r="AH667" s="7"/>
      <c r="AJ667" s="2"/>
      <c r="AL667" s="4" t="s">
        <v>168</v>
      </c>
      <c r="AM667" s="4" t="s">
        <v>235</v>
      </c>
      <c r="AO667" s="7"/>
      <c r="AP667" s="7"/>
    </row>
    <row r="668" spans="10:42">
      <c r="J668" s="2"/>
      <c r="K668" s="2"/>
      <c r="L668" s="2"/>
      <c r="M668" s="2"/>
      <c r="N668" s="2"/>
      <c r="X668" s="7"/>
      <c r="Y668" s="7"/>
      <c r="Z668" s="7"/>
      <c r="AA668" s="7"/>
      <c r="AB668" s="7"/>
      <c r="AC668" s="7"/>
      <c r="AD668" s="7"/>
      <c r="AE668" s="7"/>
      <c r="AF668" s="7"/>
      <c r="AG668" s="7"/>
      <c r="AH668" s="7"/>
      <c r="AJ668" s="2"/>
      <c r="AL668" s="4" t="s">
        <v>168</v>
      </c>
      <c r="AM668" s="4" t="s">
        <v>238</v>
      </c>
      <c r="AO668" s="7"/>
      <c r="AP668" s="7"/>
    </row>
    <row r="669" spans="10:42">
      <c r="J669" s="2"/>
      <c r="K669" s="2"/>
      <c r="L669" s="2"/>
      <c r="M669" s="2"/>
      <c r="N669" s="2"/>
      <c r="X669" s="7"/>
      <c r="Y669" s="7"/>
      <c r="Z669" s="7"/>
      <c r="AA669" s="7"/>
      <c r="AB669" s="7"/>
      <c r="AC669" s="7"/>
      <c r="AD669" s="7"/>
      <c r="AE669" s="7"/>
      <c r="AF669" s="7"/>
      <c r="AG669" s="7"/>
      <c r="AH669" s="7"/>
      <c r="AJ669" s="2"/>
      <c r="AL669" s="4" t="s">
        <v>168</v>
      </c>
      <c r="AM669" s="4" t="s">
        <v>241</v>
      </c>
      <c r="AO669" s="7"/>
      <c r="AP669" s="7"/>
    </row>
    <row r="670" spans="10:42">
      <c r="J670" s="2"/>
      <c r="K670" s="2"/>
      <c r="L670" s="2"/>
      <c r="M670" s="2"/>
      <c r="N670" s="2"/>
      <c r="X670" s="7"/>
      <c r="Y670" s="7"/>
      <c r="Z670" s="7"/>
      <c r="AA670" s="7"/>
      <c r="AB670" s="7"/>
      <c r="AC670" s="7"/>
      <c r="AD670" s="7"/>
      <c r="AE670" s="7"/>
      <c r="AF670" s="7"/>
      <c r="AG670" s="7"/>
      <c r="AH670" s="7"/>
      <c r="AJ670" s="2"/>
      <c r="AL670" s="4" t="s">
        <v>168</v>
      </c>
      <c r="AM670" s="4" t="s">
        <v>1107</v>
      </c>
      <c r="AO670" s="7"/>
      <c r="AP670" s="7"/>
    </row>
    <row r="671" spans="10:42">
      <c r="J671" s="2"/>
      <c r="K671" s="2"/>
      <c r="L671" s="2"/>
      <c r="M671" s="2"/>
      <c r="N671" s="2"/>
      <c r="X671" s="7"/>
      <c r="Y671" s="7"/>
      <c r="Z671" s="7"/>
      <c r="AA671" s="7"/>
      <c r="AB671" s="7"/>
      <c r="AC671" s="7"/>
      <c r="AD671" s="7"/>
      <c r="AE671" s="7"/>
      <c r="AF671" s="7"/>
      <c r="AG671" s="7"/>
      <c r="AH671" s="7"/>
      <c r="AJ671" s="2"/>
      <c r="AL671" s="4" t="s">
        <v>168</v>
      </c>
      <c r="AM671" s="4" t="s">
        <v>246</v>
      </c>
      <c r="AO671" s="7"/>
      <c r="AP671" s="7"/>
    </row>
    <row r="672" spans="10:42">
      <c r="J672" s="2"/>
      <c r="K672" s="2"/>
      <c r="L672" s="2"/>
      <c r="M672" s="2"/>
      <c r="N672" s="2"/>
      <c r="X672" s="7"/>
      <c r="Y672" s="7"/>
      <c r="Z672" s="7"/>
      <c r="AA672" s="7"/>
      <c r="AB672" s="7"/>
      <c r="AC672" s="7"/>
      <c r="AD672" s="7"/>
      <c r="AE672" s="7"/>
      <c r="AF672" s="7"/>
      <c r="AG672" s="7"/>
      <c r="AH672" s="7"/>
      <c r="AJ672" s="2"/>
      <c r="AL672" s="4" t="s">
        <v>168</v>
      </c>
      <c r="AM672" s="4" t="s">
        <v>249</v>
      </c>
      <c r="AO672" s="7"/>
      <c r="AP672" s="7"/>
    </row>
    <row r="673" spans="10:42">
      <c r="J673" s="2"/>
      <c r="K673" s="2"/>
      <c r="L673" s="2"/>
      <c r="M673" s="2"/>
      <c r="N673" s="2"/>
      <c r="X673" s="7"/>
      <c r="Y673" s="7"/>
      <c r="Z673" s="7"/>
      <c r="AA673" s="7"/>
      <c r="AB673" s="7"/>
      <c r="AC673" s="7"/>
      <c r="AD673" s="7"/>
      <c r="AE673" s="7"/>
      <c r="AF673" s="7"/>
      <c r="AG673" s="7"/>
      <c r="AH673" s="7"/>
      <c r="AJ673" s="2"/>
      <c r="AL673" s="4" t="s">
        <v>168</v>
      </c>
      <c r="AM673" s="4" t="s">
        <v>1108</v>
      </c>
      <c r="AO673" s="7"/>
      <c r="AP673" s="7"/>
    </row>
    <row r="674" spans="10:42">
      <c r="J674" s="2"/>
      <c r="K674" s="2"/>
      <c r="L674" s="2"/>
      <c r="M674" s="2"/>
      <c r="N674" s="2"/>
      <c r="X674" s="7"/>
      <c r="Y674" s="7"/>
      <c r="Z674" s="7"/>
      <c r="AA674" s="7"/>
      <c r="AB674" s="7"/>
      <c r="AC674" s="7"/>
      <c r="AD674" s="7"/>
      <c r="AE674" s="7"/>
      <c r="AF674" s="7"/>
      <c r="AG674" s="7"/>
      <c r="AH674" s="7"/>
      <c r="AJ674" s="2"/>
      <c r="AL674" s="4" t="s">
        <v>168</v>
      </c>
      <c r="AM674" s="4" t="s">
        <v>1109</v>
      </c>
      <c r="AO674" s="7"/>
      <c r="AP674" s="7"/>
    </row>
    <row r="675" spans="10:42">
      <c r="J675" s="2"/>
      <c r="K675" s="2"/>
      <c r="L675" s="2"/>
      <c r="M675" s="2"/>
      <c r="N675" s="2"/>
      <c r="X675" s="7"/>
      <c r="Y675" s="7"/>
      <c r="Z675" s="7"/>
      <c r="AA675" s="7"/>
      <c r="AB675" s="7"/>
      <c r="AC675" s="7"/>
      <c r="AD675" s="7"/>
      <c r="AE675" s="7"/>
      <c r="AF675" s="7"/>
      <c r="AG675" s="7"/>
      <c r="AH675" s="7"/>
      <c r="AJ675" s="2"/>
      <c r="AL675" s="4" t="s">
        <v>168</v>
      </c>
      <c r="AM675" s="4" t="s">
        <v>300</v>
      </c>
      <c r="AO675" s="7"/>
      <c r="AP675" s="7"/>
    </row>
    <row r="676" spans="10:42">
      <c r="J676" s="2"/>
      <c r="K676" s="2"/>
      <c r="L676" s="2"/>
      <c r="M676" s="2"/>
      <c r="N676" s="2"/>
      <c r="X676" s="7"/>
      <c r="Y676" s="7"/>
      <c r="Z676" s="7"/>
      <c r="AA676" s="7"/>
      <c r="AB676" s="7"/>
      <c r="AC676" s="7"/>
      <c r="AD676" s="7"/>
      <c r="AE676" s="7"/>
      <c r="AF676" s="7"/>
      <c r="AG676" s="7"/>
      <c r="AH676" s="7"/>
      <c r="AJ676" s="2"/>
      <c r="AL676" s="4" t="s">
        <v>168</v>
      </c>
      <c r="AM676" s="4" t="s">
        <v>1110</v>
      </c>
      <c r="AO676" s="7"/>
      <c r="AP676" s="7"/>
    </row>
    <row r="677" spans="10:42">
      <c r="J677" s="2"/>
      <c r="K677" s="2"/>
      <c r="L677" s="2"/>
      <c r="M677" s="2"/>
      <c r="N677" s="2"/>
      <c r="X677" s="7"/>
      <c r="Y677" s="7"/>
      <c r="Z677" s="7"/>
      <c r="AA677" s="7"/>
      <c r="AB677" s="7"/>
      <c r="AC677" s="7"/>
      <c r="AD677" s="7"/>
      <c r="AE677" s="7"/>
      <c r="AF677" s="7"/>
      <c r="AG677" s="7"/>
      <c r="AH677" s="7"/>
      <c r="AJ677" s="2"/>
      <c r="AL677" s="4" t="s">
        <v>168</v>
      </c>
      <c r="AM677" s="4" t="s">
        <v>254</v>
      </c>
      <c r="AO677" s="7"/>
      <c r="AP677" s="7"/>
    </row>
    <row r="678" spans="10:42">
      <c r="J678" s="2"/>
      <c r="K678" s="2"/>
      <c r="L678" s="2"/>
      <c r="M678" s="2"/>
      <c r="N678" s="2"/>
      <c r="X678" s="7"/>
      <c r="Y678" s="7"/>
      <c r="Z678" s="7"/>
      <c r="AA678" s="7"/>
      <c r="AB678" s="7"/>
      <c r="AC678" s="7"/>
      <c r="AD678" s="7"/>
      <c r="AE678" s="7"/>
      <c r="AF678" s="7"/>
      <c r="AG678" s="7"/>
      <c r="AH678" s="7"/>
      <c r="AJ678" s="2"/>
      <c r="AL678" s="4" t="s">
        <v>168</v>
      </c>
      <c r="AM678" s="4" t="s">
        <v>533</v>
      </c>
      <c r="AO678" s="7"/>
      <c r="AP678" s="7"/>
    </row>
    <row r="679" spans="10:42">
      <c r="J679" s="2"/>
      <c r="K679" s="2"/>
      <c r="L679" s="2"/>
      <c r="M679" s="2"/>
      <c r="N679" s="2"/>
      <c r="X679" s="7"/>
      <c r="Y679" s="7"/>
      <c r="Z679" s="7"/>
      <c r="AA679" s="7"/>
      <c r="AB679" s="7"/>
      <c r="AC679" s="7"/>
      <c r="AD679" s="7"/>
      <c r="AE679" s="7"/>
      <c r="AF679" s="7"/>
      <c r="AG679" s="7"/>
      <c r="AH679" s="7"/>
      <c r="AJ679" s="2"/>
      <c r="AL679" s="4" t="s">
        <v>168</v>
      </c>
      <c r="AM679" s="4" t="s">
        <v>1111</v>
      </c>
      <c r="AO679" s="7"/>
      <c r="AP679" s="7"/>
    </row>
    <row r="680" spans="10:42">
      <c r="J680" s="2"/>
      <c r="K680" s="2"/>
      <c r="L680" s="2"/>
      <c r="M680" s="2"/>
      <c r="N680" s="2"/>
      <c r="X680" s="7"/>
      <c r="Y680" s="7"/>
      <c r="Z680" s="7"/>
      <c r="AA680" s="7"/>
      <c r="AB680" s="7"/>
      <c r="AC680" s="7"/>
      <c r="AD680" s="7"/>
      <c r="AE680" s="7"/>
      <c r="AF680" s="7"/>
      <c r="AG680" s="7"/>
      <c r="AH680" s="7"/>
      <c r="AJ680" s="2"/>
      <c r="AL680" s="4" t="s">
        <v>168</v>
      </c>
      <c r="AM680" s="4" t="s">
        <v>257</v>
      </c>
      <c r="AO680" s="7"/>
      <c r="AP680" s="7"/>
    </row>
    <row r="681" spans="10:42">
      <c r="J681" s="2"/>
      <c r="K681" s="2"/>
      <c r="L681" s="2"/>
      <c r="M681" s="2"/>
      <c r="N681" s="2"/>
      <c r="X681" s="7"/>
      <c r="Y681" s="7"/>
      <c r="Z681" s="7"/>
      <c r="AA681" s="7"/>
      <c r="AB681" s="7"/>
      <c r="AC681" s="7"/>
      <c r="AD681" s="7"/>
      <c r="AE681" s="7"/>
      <c r="AF681" s="7"/>
      <c r="AG681" s="7"/>
      <c r="AH681" s="7"/>
      <c r="AJ681" s="2"/>
      <c r="AL681" s="4" t="s">
        <v>168</v>
      </c>
      <c r="AM681" s="4" t="s">
        <v>535</v>
      </c>
      <c r="AO681" s="7"/>
      <c r="AP681" s="7"/>
    </row>
    <row r="682" spans="10:42">
      <c r="J682" s="2"/>
      <c r="K682" s="2"/>
      <c r="L682" s="2"/>
      <c r="M682" s="2"/>
      <c r="N682" s="2"/>
      <c r="X682" s="7"/>
      <c r="Y682" s="7"/>
      <c r="Z682" s="7"/>
      <c r="AA682" s="7"/>
      <c r="AB682" s="7"/>
      <c r="AC682" s="7"/>
      <c r="AD682" s="7"/>
      <c r="AE682" s="7"/>
      <c r="AF682" s="7"/>
      <c r="AG682" s="7"/>
      <c r="AH682" s="7"/>
      <c r="AJ682" s="2"/>
      <c r="AL682" s="4" t="s">
        <v>168</v>
      </c>
      <c r="AM682" s="4" t="s">
        <v>373</v>
      </c>
      <c r="AO682" s="7"/>
      <c r="AP682" s="7"/>
    </row>
    <row r="683" spans="10:42">
      <c r="J683" s="2"/>
      <c r="K683" s="2"/>
      <c r="L683" s="2"/>
      <c r="M683" s="2"/>
      <c r="N683" s="2"/>
      <c r="X683" s="7"/>
      <c r="Y683" s="7"/>
      <c r="Z683" s="7"/>
      <c r="AA683" s="7"/>
      <c r="AB683" s="7"/>
      <c r="AC683" s="7"/>
      <c r="AD683" s="7"/>
      <c r="AE683" s="7"/>
      <c r="AF683" s="7"/>
      <c r="AG683" s="7"/>
      <c r="AH683" s="7"/>
      <c r="AJ683" s="2"/>
      <c r="AL683" s="4" t="s">
        <v>168</v>
      </c>
      <c r="AM683" s="4" t="s">
        <v>259</v>
      </c>
      <c r="AO683" s="7"/>
      <c r="AP683" s="7"/>
    </row>
    <row r="684" spans="10:42">
      <c r="J684" s="2"/>
      <c r="K684" s="2"/>
      <c r="L684" s="2"/>
      <c r="M684" s="2"/>
      <c r="N684" s="2"/>
      <c r="X684" s="7"/>
      <c r="Y684" s="7"/>
      <c r="Z684" s="7"/>
      <c r="AA684" s="7"/>
      <c r="AB684" s="7"/>
      <c r="AC684" s="7"/>
      <c r="AD684" s="7"/>
      <c r="AE684" s="7"/>
      <c r="AF684" s="7"/>
      <c r="AG684" s="7"/>
      <c r="AH684" s="7"/>
      <c r="AJ684" s="2"/>
      <c r="AL684" s="4" t="s">
        <v>168</v>
      </c>
      <c r="AM684" s="4" t="s">
        <v>1112</v>
      </c>
      <c r="AO684" s="7"/>
      <c r="AP684" s="7"/>
    </row>
    <row r="685" spans="10:42">
      <c r="J685" s="2"/>
      <c r="K685" s="2"/>
      <c r="L685" s="2"/>
      <c r="M685" s="2"/>
      <c r="N685" s="2"/>
      <c r="X685" s="7"/>
      <c r="Y685" s="7"/>
      <c r="Z685" s="7"/>
      <c r="AA685" s="7"/>
      <c r="AB685" s="7"/>
      <c r="AC685" s="7"/>
      <c r="AD685" s="7"/>
      <c r="AE685" s="7"/>
      <c r="AF685" s="7"/>
      <c r="AG685" s="7"/>
      <c r="AH685" s="7"/>
      <c r="AJ685" s="2"/>
      <c r="AL685" s="4" t="s">
        <v>168</v>
      </c>
      <c r="AM685" s="4" t="s">
        <v>375</v>
      </c>
      <c r="AO685" s="7"/>
      <c r="AP685" s="7"/>
    </row>
    <row r="686" spans="10:42">
      <c r="J686" s="2"/>
      <c r="K686" s="2"/>
      <c r="L686" s="2"/>
      <c r="M686" s="2"/>
      <c r="N686" s="2"/>
      <c r="X686" s="7"/>
      <c r="Y686" s="7"/>
      <c r="Z686" s="7"/>
      <c r="AA686" s="7"/>
      <c r="AB686" s="7"/>
      <c r="AC686" s="7"/>
      <c r="AD686" s="7"/>
      <c r="AE686" s="7"/>
      <c r="AF686" s="7"/>
      <c r="AG686" s="7"/>
      <c r="AH686" s="7"/>
      <c r="AJ686" s="2"/>
      <c r="AL686" s="4" t="s">
        <v>168</v>
      </c>
      <c r="AM686" s="4" t="s">
        <v>540</v>
      </c>
      <c r="AO686" s="7"/>
      <c r="AP686" s="7"/>
    </row>
    <row r="687" spans="10:42">
      <c r="J687" s="2"/>
      <c r="K687" s="2"/>
      <c r="L687" s="2"/>
      <c r="M687" s="2"/>
      <c r="N687" s="2"/>
      <c r="X687" s="7"/>
      <c r="Y687" s="7"/>
      <c r="Z687" s="7"/>
      <c r="AA687" s="7"/>
      <c r="AB687" s="7"/>
      <c r="AC687" s="7"/>
      <c r="AD687" s="7"/>
      <c r="AE687" s="7"/>
      <c r="AF687" s="7"/>
      <c r="AG687" s="7"/>
      <c r="AH687" s="7"/>
      <c r="AJ687" s="2"/>
      <c r="AL687" s="4" t="s">
        <v>168</v>
      </c>
      <c r="AM687" s="4" t="s">
        <v>538</v>
      </c>
      <c r="AO687" s="7"/>
      <c r="AP687" s="7"/>
    </row>
    <row r="688" spans="10:42">
      <c r="J688" s="2"/>
      <c r="K688" s="2"/>
      <c r="L688" s="2"/>
      <c r="M688" s="2"/>
      <c r="N688" s="2"/>
      <c r="X688" s="7"/>
      <c r="Y688" s="7"/>
      <c r="Z688" s="7"/>
      <c r="AA688" s="7"/>
      <c r="AB688" s="7"/>
      <c r="AC688" s="7"/>
      <c r="AD688" s="7"/>
      <c r="AE688" s="7"/>
      <c r="AF688" s="7"/>
      <c r="AG688" s="7"/>
      <c r="AH688" s="7"/>
      <c r="AJ688" s="2"/>
      <c r="AL688" s="4" t="s">
        <v>168</v>
      </c>
      <c r="AM688" s="4" t="s">
        <v>1113</v>
      </c>
      <c r="AO688" s="7"/>
      <c r="AP688" s="7"/>
    </row>
    <row r="689" spans="10:42">
      <c r="J689" s="2"/>
      <c r="K689" s="2"/>
      <c r="L689" s="2"/>
      <c r="M689" s="2"/>
      <c r="N689" s="2"/>
      <c r="X689" s="7"/>
      <c r="Y689" s="7"/>
      <c r="Z689" s="7"/>
      <c r="AA689" s="7"/>
      <c r="AB689" s="7"/>
      <c r="AC689" s="7"/>
      <c r="AD689" s="7"/>
      <c r="AE689" s="7"/>
      <c r="AF689" s="7"/>
      <c r="AG689" s="7"/>
      <c r="AH689" s="7"/>
      <c r="AJ689" s="2"/>
      <c r="AL689" s="4" t="s">
        <v>168</v>
      </c>
      <c r="AM689" s="4" t="s">
        <v>1114</v>
      </c>
      <c r="AO689" s="7"/>
      <c r="AP689" s="7"/>
    </row>
    <row r="690" spans="10:42">
      <c r="J690" s="2"/>
      <c r="K690" s="2"/>
      <c r="L690" s="2"/>
      <c r="M690" s="2"/>
      <c r="N690" s="2"/>
      <c r="X690" s="7"/>
      <c r="Y690" s="7"/>
      <c r="Z690" s="7"/>
      <c r="AA690" s="7"/>
      <c r="AB690" s="7"/>
      <c r="AC690" s="7"/>
      <c r="AD690" s="7"/>
      <c r="AE690" s="7"/>
      <c r="AF690" s="7"/>
      <c r="AG690" s="7"/>
      <c r="AH690" s="7"/>
      <c r="AJ690" s="2"/>
      <c r="AL690" s="4" t="s">
        <v>168</v>
      </c>
      <c r="AM690" s="4" t="s">
        <v>1115</v>
      </c>
      <c r="AO690" s="7"/>
      <c r="AP690" s="7"/>
    </row>
    <row r="691" spans="10:42">
      <c r="J691" s="2"/>
      <c r="K691" s="2"/>
      <c r="L691" s="2"/>
      <c r="M691" s="2"/>
      <c r="N691" s="2"/>
      <c r="X691" s="7"/>
      <c r="Y691" s="7"/>
      <c r="Z691" s="7"/>
      <c r="AA691" s="7"/>
      <c r="AB691" s="7"/>
      <c r="AC691" s="7"/>
      <c r="AD691" s="7"/>
      <c r="AE691" s="7"/>
      <c r="AF691" s="7"/>
      <c r="AG691" s="7"/>
      <c r="AH691" s="7"/>
      <c r="AJ691" s="2"/>
      <c r="AL691" s="4" t="s">
        <v>168</v>
      </c>
      <c r="AM691" s="4" t="s">
        <v>1116</v>
      </c>
      <c r="AO691" s="7"/>
      <c r="AP691" s="7"/>
    </row>
    <row r="692" spans="10:42">
      <c r="J692" s="2"/>
      <c r="K692" s="2"/>
      <c r="L692" s="2"/>
      <c r="M692" s="2"/>
      <c r="N692" s="2"/>
      <c r="X692" s="7"/>
      <c r="Y692" s="7"/>
      <c r="Z692" s="7"/>
      <c r="AA692" s="7"/>
      <c r="AB692" s="7"/>
      <c r="AC692" s="7"/>
      <c r="AD692" s="7"/>
      <c r="AE692" s="7"/>
      <c r="AF692" s="7"/>
      <c r="AG692" s="7"/>
      <c r="AH692" s="7"/>
      <c r="AJ692" s="2"/>
      <c r="AL692" s="4" t="s">
        <v>168</v>
      </c>
      <c r="AM692" s="4" t="s">
        <v>1117</v>
      </c>
      <c r="AO692" s="7"/>
      <c r="AP692" s="7"/>
    </row>
    <row r="693" spans="10:42">
      <c r="J693" s="2"/>
      <c r="K693" s="2"/>
      <c r="L693" s="2"/>
      <c r="M693" s="2"/>
      <c r="N693" s="2"/>
      <c r="X693" s="7"/>
      <c r="Y693" s="7"/>
      <c r="Z693" s="7"/>
      <c r="AA693" s="7"/>
      <c r="AB693" s="7"/>
      <c r="AC693" s="7"/>
      <c r="AD693" s="7"/>
      <c r="AE693" s="7"/>
      <c r="AF693" s="7"/>
      <c r="AG693" s="7"/>
      <c r="AH693" s="7"/>
      <c r="AJ693" s="2"/>
      <c r="AL693" s="4" t="s">
        <v>168</v>
      </c>
      <c r="AM693" s="4" t="s">
        <v>1118</v>
      </c>
      <c r="AO693" s="7"/>
      <c r="AP693" s="7"/>
    </row>
    <row r="694" spans="10:42">
      <c r="J694" s="2"/>
      <c r="K694" s="2"/>
      <c r="L694" s="2"/>
      <c r="M694" s="2"/>
      <c r="N694" s="2"/>
      <c r="X694" s="7"/>
      <c r="Y694" s="7"/>
      <c r="Z694" s="7"/>
      <c r="AA694" s="7"/>
      <c r="AB694" s="7"/>
      <c r="AC694" s="7"/>
      <c r="AD694" s="7"/>
      <c r="AE694" s="7"/>
      <c r="AF694" s="7"/>
      <c r="AG694" s="7"/>
      <c r="AH694" s="7"/>
      <c r="AJ694" s="2"/>
      <c r="AL694" s="4" t="s">
        <v>168</v>
      </c>
      <c r="AM694" s="4" t="s">
        <v>1119</v>
      </c>
      <c r="AO694" s="7"/>
      <c r="AP694" s="7"/>
    </row>
    <row r="695" spans="10:42">
      <c r="J695" s="2"/>
      <c r="K695" s="2"/>
      <c r="L695" s="2"/>
      <c r="M695" s="2"/>
      <c r="N695" s="2"/>
      <c r="X695" s="7"/>
      <c r="Y695" s="7"/>
      <c r="Z695" s="7"/>
      <c r="AA695" s="7"/>
      <c r="AB695" s="7"/>
      <c r="AC695" s="7"/>
      <c r="AD695" s="7"/>
      <c r="AE695" s="7"/>
      <c r="AF695" s="7"/>
      <c r="AG695" s="7"/>
      <c r="AH695" s="7"/>
      <c r="AJ695" s="2"/>
      <c r="AL695" s="4" t="s">
        <v>168</v>
      </c>
      <c r="AM695" s="4" t="s">
        <v>1120</v>
      </c>
      <c r="AO695" s="7"/>
      <c r="AP695" s="7"/>
    </row>
    <row r="696" spans="10:42">
      <c r="J696" s="2"/>
      <c r="K696" s="2"/>
      <c r="L696" s="2"/>
      <c r="M696" s="2"/>
      <c r="N696" s="2"/>
      <c r="X696" s="7"/>
      <c r="Y696" s="7"/>
      <c r="Z696" s="7"/>
      <c r="AA696" s="7"/>
      <c r="AB696" s="7"/>
      <c r="AC696" s="7"/>
      <c r="AD696" s="7"/>
      <c r="AE696" s="7"/>
      <c r="AF696" s="7"/>
      <c r="AG696" s="7"/>
      <c r="AH696" s="7"/>
      <c r="AJ696" s="2"/>
      <c r="AL696" s="4" t="s">
        <v>168</v>
      </c>
      <c r="AM696" s="4" t="s">
        <v>1121</v>
      </c>
      <c r="AO696" s="7"/>
      <c r="AP696" s="7"/>
    </row>
    <row r="697" spans="10:42">
      <c r="J697" s="2"/>
      <c r="K697" s="2"/>
      <c r="L697" s="2"/>
      <c r="M697" s="2"/>
      <c r="N697" s="2"/>
      <c r="X697" s="7"/>
      <c r="Y697" s="7"/>
      <c r="Z697" s="7"/>
      <c r="AA697" s="7"/>
      <c r="AB697" s="7"/>
      <c r="AC697" s="7"/>
      <c r="AD697" s="7"/>
      <c r="AE697" s="7"/>
      <c r="AF697" s="7"/>
      <c r="AG697" s="7"/>
      <c r="AH697" s="7"/>
      <c r="AJ697" s="2"/>
      <c r="AL697" s="4" t="s">
        <v>170</v>
      </c>
      <c r="AM697" s="4" t="s">
        <v>1122</v>
      </c>
      <c r="AO697" s="7"/>
      <c r="AP697" s="7"/>
    </row>
    <row r="698" spans="10:42">
      <c r="J698" s="2"/>
      <c r="K698" s="2"/>
      <c r="L698" s="2"/>
      <c r="M698" s="2"/>
      <c r="N698" s="2"/>
      <c r="X698" s="7"/>
      <c r="Y698" s="7"/>
      <c r="Z698" s="7"/>
      <c r="AA698" s="7"/>
      <c r="AB698" s="7"/>
      <c r="AC698" s="7"/>
      <c r="AD698" s="7"/>
      <c r="AE698" s="7"/>
      <c r="AF698" s="7"/>
      <c r="AG698" s="7"/>
      <c r="AH698" s="7"/>
      <c r="AJ698" s="2"/>
      <c r="AL698" s="4" t="s">
        <v>170</v>
      </c>
      <c r="AM698" s="4" t="s">
        <v>1123</v>
      </c>
      <c r="AO698" s="7"/>
      <c r="AP698" s="7"/>
    </row>
    <row r="699" spans="10:42">
      <c r="J699" s="2"/>
      <c r="K699" s="2"/>
      <c r="L699" s="2"/>
      <c r="M699" s="2"/>
      <c r="N699" s="2"/>
      <c r="X699" s="7"/>
      <c r="Y699" s="7"/>
      <c r="Z699" s="7"/>
      <c r="AA699" s="7"/>
      <c r="AB699" s="7"/>
      <c r="AC699" s="7"/>
      <c r="AD699" s="7"/>
      <c r="AE699" s="7"/>
      <c r="AF699" s="7"/>
      <c r="AG699" s="7"/>
      <c r="AH699" s="7"/>
      <c r="AJ699" s="2"/>
      <c r="AL699" s="4" t="s">
        <v>170</v>
      </c>
      <c r="AM699" s="4" t="s">
        <v>302</v>
      </c>
      <c r="AO699" s="7"/>
      <c r="AP699" s="7"/>
    </row>
    <row r="700" spans="10:42">
      <c r="J700" s="2"/>
      <c r="K700" s="2"/>
      <c r="L700" s="2"/>
      <c r="M700" s="2"/>
      <c r="N700" s="2"/>
      <c r="X700" s="7"/>
      <c r="Y700" s="7"/>
      <c r="Z700" s="7"/>
      <c r="AA700" s="7"/>
      <c r="AB700" s="7"/>
      <c r="AC700" s="7"/>
      <c r="AD700" s="7"/>
      <c r="AE700" s="7"/>
      <c r="AF700" s="7"/>
      <c r="AG700" s="7"/>
      <c r="AH700" s="7"/>
      <c r="AJ700" s="2"/>
      <c r="AL700" s="4" t="s">
        <v>170</v>
      </c>
      <c r="AM700" s="4" t="s">
        <v>304</v>
      </c>
      <c r="AO700" s="7"/>
      <c r="AP700" s="7"/>
    </row>
    <row r="701" spans="10:42">
      <c r="J701" s="2"/>
      <c r="K701" s="2"/>
      <c r="L701" s="2"/>
      <c r="M701" s="2"/>
      <c r="N701" s="2"/>
      <c r="X701" s="7"/>
      <c r="Y701" s="7"/>
      <c r="Z701" s="7"/>
      <c r="AA701" s="7"/>
      <c r="AB701" s="7"/>
      <c r="AC701" s="7"/>
      <c r="AD701" s="7"/>
      <c r="AE701" s="7"/>
      <c r="AF701" s="7"/>
      <c r="AG701" s="7"/>
      <c r="AH701" s="7"/>
      <c r="AJ701" s="2"/>
      <c r="AL701" s="4" t="s">
        <v>170</v>
      </c>
      <c r="AM701" s="4" t="s">
        <v>377</v>
      </c>
      <c r="AO701" s="7"/>
      <c r="AP701" s="7"/>
    </row>
    <row r="702" spans="10:42">
      <c r="J702" s="2"/>
      <c r="K702" s="2"/>
      <c r="L702" s="2"/>
      <c r="M702" s="2"/>
      <c r="N702" s="2"/>
      <c r="X702" s="7"/>
      <c r="Y702" s="7"/>
      <c r="Z702" s="7"/>
      <c r="AA702" s="7"/>
      <c r="AB702" s="7"/>
      <c r="AC702" s="7"/>
      <c r="AD702" s="7"/>
      <c r="AE702" s="7"/>
      <c r="AF702" s="7"/>
      <c r="AG702" s="7"/>
      <c r="AH702" s="7"/>
      <c r="AJ702" s="2"/>
      <c r="AL702" s="4" t="s">
        <v>170</v>
      </c>
      <c r="AM702" s="4" t="s">
        <v>261</v>
      </c>
      <c r="AO702" s="7"/>
      <c r="AP702" s="7"/>
    </row>
    <row r="703" spans="10:42">
      <c r="J703" s="2"/>
      <c r="K703" s="2"/>
      <c r="L703" s="2"/>
      <c r="M703" s="2"/>
      <c r="N703" s="2"/>
      <c r="X703" s="7"/>
      <c r="Y703" s="7"/>
      <c r="Z703" s="7"/>
      <c r="AA703" s="7"/>
      <c r="AB703" s="7"/>
      <c r="AC703" s="7"/>
      <c r="AD703" s="7"/>
      <c r="AE703" s="7"/>
      <c r="AF703" s="7"/>
      <c r="AG703" s="7"/>
      <c r="AH703" s="7"/>
      <c r="AJ703" s="2"/>
      <c r="AL703" s="4" t="s">
        <v>170</v>
      </c>
      <c r="AM703" s="4" t="s">
        <v>306</v>
      </c>
      <c r="AO703" s="7"/>
      <c r="AP703" s="7"/>
    </row>
    <row r="704" spans="10:42">
      <c r="J704" s="2"/>
      <c r="K704" s="2"/>
      <c r="L704" s="2"/>
      <c r="M704" s="2"/>
      <c r="N704" s="2"/>
      <c r="X704" s="7"/>
      <c r="Y704" s="7"/>
      <c r="Z704" s="7"/>
      <c r="AA704" s="7"/>
      <c r="AB704" s="7"/>
      <c r="AC704" s="7"/>
      <c r="AD704" s="7"/>
      <c r="AE704" s="7"/>
      <c r="AF704" s="7"/>
      <c r="AG704" s="7"/>
      <c r="AH704" s="7"/>
      <c r="AJ704" s="2"/>
      <c r="AL704" s="4" t="s">
        <v>170</v>
      </c>
      <c r="AM704" s="4" t="s">
        <v>379</v>
      </c>
      <c r="AO704" s="7"/>
      <c r="AP704" s="7"/>
    </row>
    <row r="705" spans="10:42">
      <c r="J705" s="2"/>
      <c r="K705" s="2"/>
      <c r="L705" s="2"/>
      <c r="M705" s="2"/>
      <c r="N705" s="2"/>
      <c r="X705" s="7"/>
      <c r="Y705" s="7"/>
      <c r="Z705" s="7"/>
      <c r="AA705" s="7"/>
      <c r="AB705" s="7"/>
      <c r="AC705" s="7"/>
      <c r="AD705" s="7"/>
      <c r="AE705" s="7"/>
      <c r="AF705" s="7"/>
      <c r="AG705" s="7"/>
      <c r="AH705" s="7"/>
      <c r="AJ705" s="2"/>
      <c r="AL705" s="4" t="s">
        <v>170</v>
      </c>
      <c r="AM705" s="4" t="s">
        <v>381</v>
      </c>
      <c r="AO705" s="7"/>
      <c r="AP705" s="7"/>
    </row>
    <row r="706" spans="10:42">
      <c r="J706" s="2"/>
      <c r="K706" s="2"/>
      <c r="L706" s="2"/>
      <c r="M706" s="2"/>
      <c r="N706" s="2"/>
      <c r="X706" s="7"/>
      <c r="Y706" s="7"/>
      <c r="Z706" s="7"/>
      <c r="AA706" s="7"/>
      <c r="AB706" s="7"/>
      <c r="AC706" s="7"/>
      <c r="AD706" s="7"/>
      <c r="AE706" s="7"/>
      <c r="AF706" s="7"/>
      <c r="AG706" s="7"/>
      <c r="AH706" s="7"/>
      <c r="AJ706" s="2"/>
      <c r="AL706" s="4" t="s">
        <v>170</v>
      </c>
      <c r="AM706" s="4" t="s">
        <v>308</v>
      </c>
      <c r="AO706" s="7"/>
      <c r="AP706" s="7"/>
    </row>
    <row r="707" spans="10:42">
      <c r="J707" s="2"/>
      <c r="K707" s="2"/>
      <c r="L707" s="2"/>
      <c r="M707" s="2"/>
      <c r="N707" s="2"/>
      <c r="X707" s="7"/>
      <c r="Y707" s="7"/>
      <c r="Z707" s="7"/>
      <c r="AA707" s="7"/>
      <c r="AB707" s="7"/>
      <c r="AC707" s="7"/>
      <c r="AD707" s="7"/>
      <c r="AE707" s="7"/>
      <c r="AF707" s="7"/>
      <c r="AG707" s="7"/>
      <c r="AH707" s="7"/>
      <c r="AJ707" s="2"/>
      <c r="AL707" s="4" t="s">
        <v>170</v>
      </c>
      <c r="AM707" s="4" t="s">
        <v>310</v>
      </c>
      <c r="AO707" s="7"/>
      <c r="AP707" s="7"/>
    </row>
    <row r="708" spans="10:42">
      <c r="J708" s="2"/>
      <c r="K708" s="2"/>
      <c r="L708" s="2"/>
      <c r="M708" s="2"/>
      <c r="N708" s="2"/>
      <c r="X708" s="7"/>
      <c r="Y708" s="7"/>
      <c r="Z708" s="7"/>
      <c r="AA708" s="7"/>
      <c r="AB708" s="7"/>
      <c r="AC708" s="7"/>
      <c r="AD708" s="7"/>
      <c r="AE708" s="7"/>
      <c r="AF708" s="7"/>
      <c r="AG708" s="7"/>
      <c r="AH708" s="7"/>
      <c r="AJ708" s="2"/>
      <c r="AL708" s="4" t="s">
        <v>170</v>
      </c>
      <c r="AM708" s="4" t="s">
        <v>542</v>
      </c>
      <c r="AO708" s="7"/>
      <c r="AP708" s="7"/>
    </row>
    <row r="709" spans="10:42">
      <c r="J709" s="2"/>
      <c r="K709" s="2"/>
      <c r="L709" s="2"/>
      <c r="M709" s="2"/>
      <c r="N709" s="2"/>
      <c r="X709" s="7"/>
      <c r="Y709" s="7"/>
      <c r="Z709" s="7"/>
      <c r="AA709" s="7"/>
      <c r="AB709" s="7"/>
      <c r="AC709" s="7"/>
      <c r="AD709" s="7"/>
      <c r="AE709" s="7"/>
      <c r="AF709" s="7"/>
      <c r="AG709" s="7"/>
      <c r="AH709" s="7"/>
      <c r="AJ709" s="2"/>
      <c r="AL709" s="4" t="s">
        <v>170</v>
      </c>
      <c r="AM709" s="4" t="s">
        <v>263</v>
      </c>
      <c r="AO709" s="7"/>
      <c r="AP709" s="7"/>
    </row>
    <row r="710" spans="10:42">
      <c r="J710" s="2"/>
      <c r="K710" s="2"/>
      <c r="L710" s="2"/>
      <c r="M710" s="2"/>
      <c r="N710" s="2"/>
      <c r="X710" s="7"/>
      <c r="Y710" s="7"/>
      <c r="Z710" s="7"/>
      <c r="AA710" s="7"/>
      <c r="AB710" s="7"/>
      <c r="AC710" s="7"/>
      <c r="AD710" s="7"/>
      <c r="AE710" s="7"/>
      <c r="AF710" s="7"/>
      <c r="AG710" s="7"/>
      <c r="AH710" s="7"/>
      <c r="AJ710" s="2"/>
      <c r="AL710" s="4" t="s">
        <v>170</v>
      </c>
      <c r="AM710" s="4" t="s">
        <v>383</v>
      </c>
      <c r="AO710" s="7"/>
      <c r="AP710" s="7"/>
    </row>
    <row r="711" spans="10:42">
      <c r="J711" s="2"/>
      <c r="K711" s="2"/>
      <c r="L711" s="2"/>
      <c r="M711" s="2"/>
      <c r="N711" s="2"/>
      <c r="X711" s="7"/>
      <c r="Y711" s="7"/>
      <c r="Z711" s="7"/>
      <c r="AA711" s="7"/>
      <c r="AB711" s="7"/>
      <c r="AC711" s="7"/>
      <c r="AD711" s="7"/>
      <c r="AE711" s="7"/>
      <c r="AF711" s="7"/>
      <c r="AG711" s="7"/>
      <c r="AH711" s="7"/>
      <c r="AJ711" s="2"/>
      <c r="AL711" s="4" t="s">
        <v>170</v>
      </c>
      <c r="AM711" s="4" t="s">
        <v>385</v>
      </c>
      <c r="AO711" s="7"/>
      <c r="AP711" s="7"/>
    </row>
    <row r="712" spans="10:42">
      <c r="J712" s="2"/>
      <c r="K712" s="2"/>
      <c r="L712" s="2"/>
      <c r="M712" s="2"/>
      <c r="N712" s="2"/>
      <c r="X712" s="7"/>
      <c r="Y712" s="7"/>
      <c r="Z712" s="7"/>
      <c r="AA712" s="7"/>
      <c r="AB712" s="7"/>
      <c r="AC712" s="7"/>
      <c r="AD712" s="7"/>
      <c r="AE712" s="7"/>
      <c r="AF712" s="7"/>
      <c r="AG712" s="7"/>
      <c r="AH712" s="7"/>
      <c r="AJ712" s="2"/>
      <c r="AL712" s="4" t="s">
        <v>170</v>
      </c>
      <c r="AM712" s="4" t="s">
        <v>1124</v>
      </c>
      <c r="AO712" s="7"/>
      <c r="AP712" s="7"/>
    </row>
    <row r="713" spans="10:42">
      <c r="J713" s="2"/>
      <c r="K713" s="2"/>
      <c r="L713" s="2"/>
      <c r="M713" s="2"/>
      <c r="N713" s="2"/>
      <c r="X713" s="7"/>
      <c r="Y713" s="7"/>
      <c r="Z713" s="7"/>
      <c r="AA713" s="7"/>
      <c r="AB713" s="7"/>
      <c r="AC713" s="7"/>
      <c r="AD713" s="7"/>
      <c r="AE713" s="7"/>
      <c r="AF713" s="7"/>
      <c r="AG713" s="7"/>
      <c r="AH713" s="7"/>
      <c r="AJ713" s="2"/>
      <c r="AL713" s="4" t="s">
        <v>170</v>
      </c>
      <c r="AM713" s="4" t="s">
        <v>387</v>
      </c>
      <c r="AO713" s="7"/>
      <c r="AP713" s="7"/>
    </row>
    <row r="714" spans="10:42">
      <c r="J714" s="2"/>
      <c r="K714" s="2"/>
      <c r="L714" s="2"/>
      <c r="M714" s="2"/>
      <c r="N714" s="2"/>
      <c r="X714" s="7"/>
      <c r="Y714" s="7"/>
      <c r="Z714" s="7"/>
      <c r="AA714" s="7"/>
      <c r="AB714" s="7"/>
      <c r="AC714" s="7"/>
      <c r="AD714" s="7"/>
      <c r="AE714" s="7"/>
      <c r="AF714" s="7"/>
      <c r="AG714" s="7"/>
      <c r="AH714" s="7"/>
      <c r="AJ714" s="2"/>
      <c r="AL714" s="4" t="s">
        <v>170</v>
      </c>
      <c r="AM714" s="4" t="s">
        <v>1125</v>
      </c>
      <c r="AO714" s="7"/>
      <c r="AP714" s="7"/>
    </row>
    <row r="715" spans="10:42">
      <c r="J715" s="2"/>
      <c r="K715" s="2"/>
      <c r="L715" s="2"/>
      <c r="M715" s="2"/>
      <c r="N715" s="2"/>
      <c r="X715" s="7"/>
      <c r="Y715" s="7"/>
      <c r="Z715" s="7"/>
      <c r="AA715" s="7"/>
      <c r="AB715" s="7"/>
      <c r="AC715" s="7"/>
      <c r="AD715" s="7"/>
      <c r="AE715" s="7"/>
      <c r="AF715" s="7"/>
      <c r="AG715" s="7"/>
      <c r="AH715" s="7"/>
      <c r="AJ715" s="2"/>
      <c r="AL715" s="4" t="s">
        <v>170</v>
      </c>
      <c r="AM715" s="4" t="s">
        <v>389</v>
      </c>
      <c r="AO715" s="7"/>
      <c r="AP715" s="7"/>
    </row>
    <row r="716" spans="10:42">
      <c r="J716" s="2"/>
      <c r="K716" s="2"/>
      <c r="L716" s="2"/>
      <c r="M716" s="2"/>
      <c r="N716" s="2"/>
      <c r="X716" s="7"/>
      <c r="Y716" s="7"/>
      <c r="Z716" s="7"/>
      <c r="AA716" s="7"/>
      <c r="AB716" s="7"/>
      <c r="AC716" s="7"/>
      <c r="AD716" s="7"/>
      <c r="AE716" s="7"/>
      <c r="AF716" s="7"/>
      <c r="AG716" s="7"/>
      <c r="AH716" s="7"/>
      <c r="AJ716" s="2"/>
      <c r="AL716" s="4" t="s">
        <v>170</v>
      </c>
      <c r="AM716" s="4" t="s">
        <v>391</v>
      </c>
      <c r="AO716" s="7"/>
      <c r="AP716" s="7"/>
    </row>
    <row r="717" spans="10:42">
      <c r="J717" s="2"/>
      <c r="K717" s="2"/>
      <c r="L717" s="2"/>
      <c r="M717" s="2"/>
      <c r="N717" s="2"/>
      <c r="X717" s="7"/>
      <c r="Y717" s="7"/>
      <c r="Z717" s="7"/>
      <c r="AA717" s="7"/>
      <c r="AB717" s="7"/>
      <c r="AC717" s="7"/>
      <c r="AD717" s="7"/>
      <c r="AE717" s="7"/>
      <c r="AF717" s="7"/>
      <c r="AG717" s="7"/>
      <c r="AH717" s="7"/>
      <c r="AJ717" s="2"/>
      <c r="AL717" s="4" t="s">
        <v>170</v>
      </c>
      <c r="AM717" s="4" t="s">
        <v>393</v>
      </c>
      <c r="AO717" s="7"/>
      <c r="AP717" s="7"/>
    </row>
    <row r="718" spans="10:42">
      <c r="J718" s="2"/>
      <c r="K718" s="2"/>
      <c r="L718" s="2"/>
      <c r="M718" s="2"/>
      <c r="N718" s="2"/>
      <c r="X718" s="7"/>
      <c r="Y718" s="7"/>
      <c r="Z718" s="7"/>
      <c r="AA718" s="7"/>
      <c r="AB718" s="7"/>
      <c r="AC718" s="7"/>
      <c r="AD718" s="7"/>
      <c r="AE718" s="7"/>
      <c r="AF718" s="7"/>
      <c r="AG718" s="7"/>
      <c r="AH718" s="7"/>
      <c r="AJ718" s="2"/>
      <c r="AL718" s="4" t="s">
        <v>170</v>
      </c>
      <c r="AM718" s="4" t="s">
        <v>544</v>
      </c>
      <c r="AO718" s="7"/>
      <c r="AP718" s="7"/>
    </row>
    <row r="719" spans="10:42">
      <c r="J719" s="2"/>
      <c r="K719" s="2"/>
      <c r="L719" s="2"/>
      <c r="M719" s="2"/>
      <c r="N719" s="2"/>
      <c r="X719" s="7"/>
      <c r="Y719" s="7"/>
      <c r="Z719" s="7"/>
      <c r="AA719" s="7"/>
      <c r="AB719" s="7"/>
      <c r="AC719" s="7"/>
      <c r="AD719" s="7"/>
      <c r="AE719" s="7"/>
      <c r="AF719" s="7"/>
      <c r="AG719" s="7"/>
      <c r="AH719" s="7"/>
      <c r="AJ719" s="2"/>
      <c r="AL719" s="4" t="s">
        <v>170</v>
      </c>
      <c r="AM719" s="4" t="s">
        <v>546</v>
      </c>
      <c r="AO719" s="7"/>
      <c r="AP719" s="7"/>
    </row>
    <row r="720" spans="10:42">
      <c r="J720" s="2"/>
      <c r="K720" s="2"/>
      <c r="L720" s="2"/>
      <c r="M720" s="2"/>
      <c r="N720" s="2"/>
      <c r="X720" s="7"/>
      <c r="Y720" s="7"/>
      <c r="Z720" s="7"/>
      <c r="AA720" s="7"/>
      <c r="AB720" s="7"/>
      <c r="AC720" s="7"/>
      <c r="AD720" s="7"/>
      <c r="AE720" s="7"/>
      <c r="AF720" s="7"/>
      <c r="AG720" s="7"/>
      <c r="AH720" s="7"/>
      <c r="AJ720" s="2"/>
      <c r="AL720" s="4" t="s">
        <v>170</v>
      </c>
      <c r="AM720" s="4" t="s">
        <v>1126</v>
      </c>
      <c r="AO720" s="7"/>
      <c r="AP720" s="7"/>
    </row>
    <row r="721" spans="10:42">
      <c r="J721" s="2"/>
      <c r="K721" s="2"/>
      <c r="L721" s="2"/>
      <c r="M721" s="2"/>
      <c r="N721" s="2"/>
      <c r="X721" s="7"/>
      <c r="Y721" s="7"/>
      <c r="Z721" s="7"/>
      <c r="AA721" s="7"/>
      <c r="AB721" s="7"/>
      <c r="AC721" s="7"/>
      <c r="AD721" s="7"/>
      <c r="AE721" s="7"/>
      <c r="AF721" s="7"/>
      <c r="AG721" s="7"/>
      <c r="AH721" s="7"/>
      <c r="AJ721" s="2"/>
      <c r="AL721" s="4" t="s">
        <v>170</v>
      </c>
      <c r="AM721" s="4" t="s">
        <v>1127</v>
      </c>
      <c r="AO721" s="7"/>
      <c r="AP721" s="7"/>
    </row>
    <row r="722" spans="10:42">
      <c r="J722" s="2"/>
      <c r="K722" s="2"/>
      <c r="L722" s="2"/>
      <c r="M722" s="2"/>
      <c r="N722" s="2"/>
      <c r="X722" s="7"/>
      <c r="Y722" s="7"/>
      <c r="Z722" s="7"/>
      <c r="AA722" s="7"/>
      <c r="AB722" s="7"/>
      <c r="AC722" s="7"/>
      <c r="AD722" s="7"/>
      <c r="AE722" s="7"/>
      <c r="AF722" s="7"/>
      <c r="AG722" s="7"/>
      <c r="AH722" s="7"/>
      <c r="AJ722" s="2"/>
      <c r="AL722" s="4" t="s">
        <v>170</v>
      </c>
      <c r="AM722" s="4" t="s">
        <v>1128</v>
      </c>
      <c r="AO722" s="7"/>
      <c r="AP722" s="7"/>
    </row>
    <row r="723" spans="10:42">
      <c r="J723" s="2"/>
      <c r="K723" s="2"/>
      <c r="L723" s="2"/>
      <c r="M723" s="2"/>
      <c r="N723" s="2"/>
      <c r="X723" s="7"/>
      <c r="Y723" s="7"/>
      <c r="Z723" s="7"/>
      <c r="AA723" s="7"/>
      <c r="AB723" s="7"/>
      <c r="AC723" s="7"/>
      <c r="AD723" s="7"/>
      <c r="AE723" s="7"/>
      <c r="AF723" s="7"/>
      <c r="AG723" s="7"/>
      <c r="AH723" s="7"/>
      <c r="AJ723" s="2"/>
      <c r="AL723" s="4" t="s">
        <v>170</v>
      </c>
      <c r="AM723" s="4" t="s">
        <v>1129</v>
      </c>
      <c r="AO723" s="7"/>
      <c r="AP723" s="7"/>
    </row>
    <row r="724" spans="10:42">
      <c r="J724" s="2"/>
      <c r="K724" s="2"/>
      <c r="L724" s="2"/>
      <c r="M724" s="2"/>
      <c r="N724" s="2"/>
      <c r="X724" s="7"/>
      <c r="Y724" s="7"/>
      <c r="Z724" s="7"/>
      <c r="AA724" s="7"/>
      <c r="AB724" s="7"/>
      <c r="AC724" s="7"/>
      <c r="AD724" s="7"/>
      <c r="AE724" s="7"/>
      <c r="AF724" s="7"/>
      <c r="AG724" s="7"/>
      <c r="AH724" s="7"/>
      <c r="AJ724" s="2"/>
      <c r="AL724" s="4" t="s">
        <v>170</v>
      </c>
      <c r="AM724" s="4" t="s">
        <v>1130</v>
      </c>
      <c r="AO724" s="7"/>
      <c r="AP724" s="7"/>
    </row>
    <row r="725" spans="10:42">
      <c r="J725" s="2"/>
      <c r="K725" s="2"/>
      <c r="L725" s="2"/>
      <c r="M725" s="2"/>
      <c r="N725" s="2"/>
      <c r="X725" s="7"/>
      <c r="Y725" s="7"/>
      <c r="Z725" s="7"/>
      <c r="AA725" s="7"/>
      <c r="AB725" s="7"/>
      <c r="AC725" s="7"/>
      <c r="AD725" s="7"/>
      <c r="AE725" s="7"/>
      <c r="AF725" s="7"/>
      <c r="AG725" s="7"/>
      <c r="AH725" s="7"/>
      <c r="AJ725" s="2"/>
      <c r="AL725" s="4" t="s">
        <v>170</v>
      </c>
      <c r="AM725" s="4" t="s">
        <v>804</v>
      </c>
      <c r="AO725" s="7"/>
      <c r="AP725" s="7"/>
    </row>
    <row r="726" spans="10:42">
      <c r="J726" s="2"/>
      <c r="K726" s="2"/>
      <c r="L726" s="2"/>
      <c r="M726" s="2"/>
      <c r="N726" s="2"/>
      <c r="X726" s="7"/>
      <c r="Y726" s="7"/>
      <c r="Z726" s="7"/>
      <c r="AA726" s="7"/>
      <c r="AB726" s="7"/>
      <c r="AC726" s="7"/>
      <c r="AD726" s="7"/>
      <c r="AE726" s="7"/>
      <c r="AF726" s="7"/>
      <c r="AG726" s="7"/>
      <c r="AH726" s="7"/>
      <c r="AJ726" s="2"/>
      <c r="AL726" s="4" t="s">
        <v>170</v>
      </c>
      <c r="AM726" s="4" t="s">
        <v>1131</v>
      </c>
      <c r="AO726" s="7"/>
      <c r="AP726" s="7"/>
    </row>
    <row r="727" spans="10:42">
      <c r="J727" s="2"/>
      <c r="K727" s="2"/>
      <c r="L727" s="2"/>
      <c r="M727" s="2"/>
      <c r="N727" s="2"/>
      <c r="X727" s="7"/>
      <c r="Y727" s="7"/>
      <c r="Z727" s="7"/>
      <c r="AA727" s="7"/>
      <c r="AB727" s="7"/>
      <c r="AC727" s="7"/>
      <c r="AD727" s="7"/>
      <c r="AE727" s="7"/>
      <c r="AF727" s="7"/>
      <c r="AG727" s="7"/>
      <c r="AH727" s="7"/>
      <c r="AJ727" s="2"/>
      <c r="AL727" s="4" t="s">
        <v>170</v>
      </c>
      <c r="AM727" s="4" t="s">
        <v>1132</v>
      </c>
      <c r="AO727" s="7"/>
      <c r="AP727" s="7"/>
    </row>
    <row r="728" spans="10:42">
      <c r="J728" s="2"/>
      <c r="K728" s="2"/>
      <c r="L728" s="2"/>
      <c r="M728" s="2"/>
      <c r="N728" s="2"/>
      <c r="X728" s="7"/>
      <c r="Y728" s="7"/>
      <c r="Z728" s="7"/>
      <c r="AA728" s="7"/>
      <c r="AB728" s="7"/>
      <c r="AC728" s="7"/>
      <c r="AD728" s="7"/>
      <c r="AE728" s="7"/>
      <c r="AF728" s="7"/>
      <c r="AG728" s="7"/>
      <c r="AH728" s="7"/>
      <c r="AJ728" s="2"/>
      <c r="AL728" s="4" t="s">
        <v>170</v>
      </c>
      <c r="AM728" s="4" t="s">
        <v>395</v>
      </c>
      <c r="AO728" s="7"/>
      <c r="AP728" s="7"/>
    </row>
    <row r="729" spans="10:42">
      <c r="J729" s="2"/>
      <c r="K729" s="2"/>
      <c r="L729" s="2"/>
      <c r="M729" s="2"/>
      <c r="N729" s="2"/>
      <c r="X729" s="7"/>
      <c r="Y729" s="7"/>
      <c r="Z729" s="7"/>
      <c r="AA729" s="7"/>
      <c r="AB729" s="7"/>
      <c r="AC729" s="7"/>
      <c r="AD729" s="7"/>
      <c r="AE729" s="7"/>
      <c r="AF729" s="7"/>
      <c r="AG729" s="7"/>
      <c r="AH729" s="7"/>
      <c r="AJ729" s="2"/>
      <c r="AL729" s="4" t="s">
        <v>170</v>
      </c>
      <c r="AM729" s="4" t="s">
        <v>549</v>
      </c>
      <c r="AO729" s="7"/>
      <c r="AP729" s="7"/>
    </row>
    <row r="730" spans="10:42">
      <c r="J730" s="2"/>
      <c r="K730" s="2"/>
      <c r="L730" s="2"/>
      <c r="M730" s="2"/>
      <c r="N730" s="2"/>
      <c r="X730" s="7"/>
      <c r="Y730" s="7"/>
      <c r="Z730" s="7"/>
      <c r="AA730" s="7"/>
      <c r="AB730" s="7"/>
      <c r="AC730" s="7"/>
      <c r="AD730" s="7"/>
      <c r="AE730" s="7"/>
      <c r="AF730" s="7"/>
      <c r="AG730" s="7"/>
      <c r="AH730" s="7"/>
      <c r="AJ730" s="2"/>
      <c r="AL730" s="4" t="s">
        <v>172</v>
      </c>
      <c r="AM730" s="4" t="s">
        <v>806</v>
      </c>
      <c r="AO730" s="7"/>
      <c r="AP730" s="7"/>
    </row>
    <row r="731" spans="10:42">
      <c r="J731" s="2"/>
      <c r="K731" s="2"/>
      <c r="L731" s="2"/>
      <c r="M731" s="2"/>
      <c r="N731" s="2"/>
      <c r="X731" s="7"/>
      <c r="Y731" s="7"/>
      <c r="Z731" s="7"/>
      <c r="AA731" s="7"/>
      <c r="AB731" s="7"/>
      <c r="AC731" s="7"/>
      <c r="AD731" s="7"/>
      <c r="AE731" s="7"/>
      <c r="AF731" s="7"/>
      <c r="AG731" s="7"/>
      <c r="AH731" s="7"/>
      <c r="AJ731" s="2"/>
      <c r="AL731" s="4" t="s">
        <v>172</v>
      </c>
      <c r="AM731" s="4" t="s">
        <v>1133</v>
      </c>
      <c r="AO731" s="7"/>
      <c r="AP731" s="7"/>
    </row>
    <row r="732" spans="10:42">
      <c r="J732" s="2"/>
      <c r="K732" s="2"/>
      <c r="L732" s="2"/>
      <c r="M732" s="2"/>
      <c r="N732" s="2"/>
      <c r="X732" s="7"/>
      <c r="Y732" s="7"/>
      <c r="Z732" s="7"/>
      <c r="AA732" s="7"/>
      <c r="AB732" s="7"/>
      <c r="AC732" s="7"/>
      <c r="AD732" s="7"/>
      <c r="AE732" s="7"/>
      <c r="AF732" s="7"/>
      <c r="AG732" s="7"/>
      <c r="AH732" s="7"/>
      <c r="AJ732" s="2"/>
      <c r="AL732" s="4" t="s">
        <v>172</v>
      </c>
      <c r="AM732" s="4" t="s">
        <v>1134</v>
      </c>
      <c r="AO732" s="7"/>
      <c r="AP732" s="7"/>
    </row>
    <row r="733" spans="10:42">
      <c r="J733" s="2"/>
      <c r="K733" s="2"/>
      <c r="L733" s="2"/>
      <c r="M733" s="2"/>
      <c r="N733" s="2"/>
      <c r="X733" s="7"/>
      <c r="Y733" s="7"/>
      <c r="Z733" s="7"/>
      <c r="AA733" s="7"/>
      <c r="AB733" s="7"/>
      <c r="AC733" s="7"/>
      <c r="AD733" s="7"/>
      <c r="AE733" s="7"/>
      <c r="AF733" s="7"/>
      <c r="AG733" s="7"/>
      <c r="AH733" s="7"/>
      <c r="AJ733" s="2"/>
      <c r="AL733" s="4" t="s">
        <v>172</v>
      </c>
      <c r="AM733" s="4" t="s">
        <v>1135</v>
      </c>
      <c r="AO733" s="7"/>
      <c r="AP733" s="7"/>
    </row>
    <row r="734" spans="10:42">
      <c r="J734" s="2"/>
      <c r="K734" s="2"/>
      <c r="L734" s="2"/>
      <c r="M734" s="2"/>
      <c r="N734" s="2"/>
      <c r="X734" s="7"/>
      <c r="Y734" s="7"/>
      <c r="Z734" s="7"/>
      <c r="AA734" s="7"/>
      <c r="AB734" s="7"/>
      <c r="AC734" s="7"/>
      <c r="AD734" s="7"/>
      <c r="AE734" s="7"/>
      <c r="AF734" s="7"/>
      <c r="AG734" s="7"/>
      <c r="AH734" s="7"/>
      <c r="AJ734" s="2"/>
      <c r="AL734" s="4" t="s">
        <v>172</v>
      </c>
      <c r="AM734" s="4" t="s">
        <v>1136</v>
      </c>
      <c r="AO734" s="7"/>
      <c r="AP734" s="7"/>
    </row>
    <row r="735" spans="10:42">
      <c r="J735" s="2"/>
      <c r="K735" s="2"/>
      <c r="L735" s="2"/>
      <c r="M735" s="2"/>
      <c r="N735" s="2"/>
      <c r="X735" s="7"/>
      <c r="Y735" s="7"/>
      <c r="Z735" s="7"/>
      <c r="AA735" s="7"/>
      <c r="AB735" s="7"/>
      <c r="AC735" s="7"/>
      <c r="AD735" s="7"/>
      <c r="AE735" s="7"/>
      <c r="AF735" s="7"/>
      <c r="AG735" s="7"/>
      <c r="AH735" s="7"/>
      <c r="AJ735" s="2"/>
      <c r="AL735" s="4" t="s">
        <v>172</v>
      </c>
      <c r="AM735" s="4" t="s">
        <v>1137</v>
      </c>
      <c r="AO735" s="7"/>
      <c r="AP735" s="7"/>
    </row>
    <row r="736" spans="10:42">
      <c r="J736" s="2"/>
      <c r="K736" s="2"/>
      <c r="L736" s="2"/>
      <c r="M736" s="2"/>
      <c r="N736" s="2"/>
      <c r="X736" s="7"/>
      <c r="Y736" s="7"/>
      <c r="Z736" s="7"/>
      <c r="AA736" s="7"/>
      <c r="AB736" s="7"/>
      <c r="AC736" s="7"/>
      <c r="AD736" s="7"/>
      <c r="AE736" s="7"/>
      <c r="AF736" s="7"/>
      <c r="AG736" s="7"/>
      <c r="AH736" s="7"/>
      <c r="AJ736" s="2"/>
      <c r="AL736" s="4" t="s">
        <v>172</v>
      </c>
      <c r="AM736" s="4" t="s">
        <v>1138</v>
      </c>
      <c r="AO736" s="7"/>
      <c r="AP736" s="7"/>
    </row>
    <row r="737" spans="10:42">
      <c r="J737" s="2"/>
      <c r="K737" s="2"/>
      <c r="L737" s="2"/>
      <c r="M737" s="2"/>
      <c r="N737" s="2"/>
      <c r="X737" s="7"/>
      <c r="Y737" s="7"/>
      <c r="Z737" s="7"/>
      <c r="AA737" s="7"/>
      <c r="AB737" s="7"/>
      <c r="AC737" s="7"/>
      <c r="AD737" s="7"/>
      <c r="AE737" s="7"/>
      <c r="AF737" s="7"/>
      <c r="AG737" s="7"/>
      <c r="AH737" s="7"/>
      <c r="AJ737" s="2"/>
      <c r="AL737" s="4" t="s">
        <v>172</v>
      </c>
      <c r="AM737" s="4" t="s">
        <v>1139</v>
      </c>
      <c r="AO737" s="7"/>
      <c r="AP737" s="7"/>
    </row>
    <row r="738" spans="10:42">
      <c r="J738" s="2"/>
      <c r="K738" s="2"/>
      <c r="L738" s="2"/>
      <c r="M738" s="2"/>
      <c r="N738" s="2"/>
      <c r="X738" s="7"/>
      <c r="Y738" s="7"/>
      <c r="Z738" s="7"/>
      <c r="AA738" s="7"/>
      <c r="AB738" s="7"/>
      <c r="AC738" s="7"/>
      <c r="AD738" s="7"/>
      <c r="AE738" s="7"/>
      <c r="AF738" s="7"/>
      <c r="AG738" s="7"/>
      <c r="AH738" s="7"/>
      <c r="AJ738" s="2"/>
      <c r="AL738" s="4" t="s">
        <v>172</v>
      </c>
      <c r="AM738" s="4" t="s">
        <v>1140</v>
      </c>
      <c r="AO738" s="7"/>
      <c r="AP738" s="7"/>
    </row>
    <row r="739" spans="10:42">
      <c r="J739" s="2"/>
      <c r="K739" s="2"/>
      <c r="L739" s="2"/>
      <c r="M739" s="2"/>
      <c r="N739" s="2"/>
      <c r="X739" s="7"/>
      <c r="Y739" s="7"/>
      <c r="Z739" s="7"/>
      <c r="AA739" s="7"/>
      <c r="AB739" s="7"/>
      <c r="AC739" s="7"/>
      <c r="AD739" s="7"/>
      <c r="AE739" s="7"/>
      <c r="AF739" s="7"/>
      <c r="AG739" s="7"/>
      <c r="AH739" s="7"/>
      <c r="AJ739" s="2"/>
      <c r="AL739" s="4" t="s">
        <v>172</v>
      </c>
      <c r="AM739" s="4" t="s">
        <v>1141</v>
      </c>
      <c r="AO739" s="7"/>
      <c r="AP739" s="7"/>
    </row>
    <row r="740" spans="10:42">
      <c r="J740" s="2"/>
      <c r="K740" s="2"/>
      <c r="L740" s="2"/>
      <c r="M740" s="2"/>
      <c r="N740" s="2"/>
      <c r="X740" s="7"/>
      <c r="Y740" s="7"/>
      <c r="Z740" s="7"/>
      <c r="AA740" s="7"/>
      <c r="AB740" s="7"/>
      <c r="AC740" s="7"/>
      <c r="AD740" s="7"/>
      <c r="AE740" s="7"/>
      <c r="AF740" s="7"/>
      <c r="AG740" s="7"/>
      <c r="AH740" s="7"/>
      <c r="AJ740" s="2"/>
      <c r="AL740" s="4" t="s">
        <v>172</v>
      </c>
      <c r="AM740" s="4" t="s">
        <v>1142</v>
      </c>
      <c r="AO740" s="7"/>
      <c r="AP740" s="7"/>
    </row>
    <row r="741" spans="10:42">
      <c r="J741" s="2"/>
      <c r="K741" s="2"/>
      <c r="L741" s="2"/>
      <c r="M741" s="2"/>
      <c r="N741" s="2"/>
      <c r="X741" s="7"/>
      <c r="Y741" s="7"/>
      <c r="Z741" s="7"/>
      <c r="AA741" s="7"/>
      <c r="AB741" s="7"/>
      <c r="AC741" s="7"/>
      <c r="AD741" s="7"/>
      <c r="AE741" s="7"/>
      <c r="AF741" s="7"/>
      <c r="AG741" s="7"/>
      <c r="AH741" s="7"/>
      <c r="AJ741" s="2"/>
      <c r="AL741" s="4" t="s">
        <v>172</v>
      </c>
      <c r="AM741" s="4" t="s">
        <v>1143</v>
      </c>
      <c r="AO741" s="7"/>
      <c r="AP741" s="7"/>
    </row>
    <row r="742" spans="10:42">
      <c r="J742" s="2"/>
      <c r="K742" s="2"/>
      <c r="L742" s="2"/>
      <c r="M742" s="2"/>
      <c r="N742" s="2"/>
      <c r="X742" s="7"/>
      <c r="Y742" s="7"/>
      <c r="Z742" s="7"/>
      <c r="AA742" s="7"/>
      <c r="AB742" s="7"/>
      <c r="AC742" s="7"/>
      <c r="AD742" s="7"/>
      <c r="AE742" s="7"/>
      <c r="AF742" s="7"/>
      <c r="AG742" s="7"/>
      <c r="AH742" s="7"/>
      <c r="AJ742" s="2"/>
      <c r="AL742" s="4" t="s">
        <v>172</v>
      </c>
      <c r="AM742" s="4" t="s">
        <v>1144</v>
      </c>
      <c r="AO742" s="7"/>
      <c r="AP742" s="7"/>
    </row>
    <row r="743" spans="10:42">
      <c r="J743" s="2"/>
      <c r="K743" s="2"/>
      <c r="L743" s="2"/>
      <c r="M743" s="2"/>
      <c r="N743" s="2"/>
      <c r="X743" s="7"/>
      <c r="Y743" s="7"/>
      <c r="Z743" s="7"/>
      <c r="AA743" s="7"/>
      <c r="AB743" s="7"/>
      <c r="AC743" s="7"/>
      <c r="AD743" s="7"/>
      <c r="AE743" s="7"/>
      <c r="AF743" s="7"/>
      <c r="AG743" s="7"/>
      <c r="AH743" s="7"/>
      <c r="AJ743" s="2"/>
      <c r="AL743" s="4" t="s">
        <v>172</v>
      </c>
      <c r="AM743" s="4" t="s">
        <v>1145</v>
      </c>
      <c r="AO743" s="7"/>
      <c r="AP743" s="7"/>
    </row>
    <row r="744" spans="10:42">
      <c r="J744" s="2"/>
      <c r="K744" s="2"/>
      <c r="L744" s="2"/>
      <c r="M744" s="2"/>
      <c r="N744" s="2"/>
      <c r="X744" s="7"/>
      <c r="Y744" s="7"/>
      <c r="Z744" s="7"/>
      <c r="AA744" s="7"/>
      <c r="AB744" s="7"/>
      <c r="AC744" s="7"/>
      <c r="AD744" s="7"/>
      <c r="AE744" s="7"/>
      <c r="AF744" s="7"/>
      <c r="AG744" s="7"/>
      <c r="AH744" s="7"/>
      <c r="AJ744" s="2"/>
      <c r="AL744" s="4" t="s">
        <v>172</v>
      </c>
      <c r="AM744" s="4" t="s">
        <v>1146</v>
      </c>
      <c r="AO744" s="7"/>
      <c r="AP744" s="7"/>
    </row>
    <row r="745" spans="10:42">
      <c r="J745" s="2"/>
      <c r="K745" s="2"/>
      <c r="L745" s="2"/>
      <c r="M745" s="2"/>
      <c r="N745" s="2"/>
      <c r="X745" s="7"/>
      <c r="Y745" s="7"/>
      <c r="Z745" s="7"/>
      <c r="AA745" s="7"/>
      <c r="AB745" s="7"/>
      <c r="AC745" s="7"/>
      <c r="AD745" s="7"/>
      <c r="AE745" s="7"/>
      <c r="AF745" s="7"/>
      <c r="AG745" s="7"/>
      <c r="AH745" s="7"/>
      <c r="AJ745" s="2"/>
      <c r="AL745" s="4" t="s">
        <v>172</v>
      </c>
      <c r="AM745" s="4" t="s">
        <v>1147</v>
      </c>
      <c r="AO745" s="7"/>
      <c r="AP745" s="7"/>
    </row>
    <row r="746" spans="10:42">
      <c r="J746" s="2"/>
      <c r="K746" s="2"/>
      <c r="L746" s="2"/>
      <c r="M746" s="2"/>
      <c r="N746" s="2"/>
      <c r="X746" s="7"/>
      <c r="Y746" s="7"/>
      <c r="Z746" s="7"/>
      <c r="AA746" s="7"/>
      <c r="AB746" s="7"/>
      <c r="AC746" s="7"/>
      <c r="AD746" s="7"/>
      <c r="AE746" s="7"/>
      <c r="AF746" s="7"/>
      <c r="AG746" s="7"/>
      <c r="AH746" s="7"/>
      <c r="AJ746" s="2"/>
      <c r="AL746" s="4" t="s">
        <v>172</v>
      </c>
      <c r="AM746" s="4" t="s">
        <v>1148</v>
      </c>
      <c r="AO746" s="7"/>
      <c r="AP746" s="7"/>
    </row>
    <row r="747" spans="10:42">
      <c r="J747" s="2"/>
      <c r="K747" s="2"/>
      <c r="L747" s="2"/>
      <c r="M747" s="2"/>
      <c r="N747" s="2"/>
      <c r="X747" s="7"/>
      <c r="Y747" s="7"/>
      <c r="Z747" s="7"/>
      <c r="AA747" s="7"/>
      <c r="AB747" s="7"/>
      <c r="AC747" s="7"/>
      <c r="AD747" s="7"/>
      <c r="AE747" s="7"/>
      <c r="AF747" s="7"/>
      <c r="AG747" s="7"/>
      <c r="AH747" s="7"/>
      <c r="AJ747" s="2"/>
      <c r="AL747" s="4" t="s">
        <v>172</v>
      </c>
      <c r="AM747" s="4" t="s">
        <v>1149</v>
      </c>
      <c r="AO747" s="7"/>
      <c r="AP747" s="7"/>
    </row>
    <row r="748" spans="10:42">
      <c r="J748" s="2"/>
      <c r="K748" s="2"/>
      <c r="L748" s="2"/>
      <c r="M748" s="2"/>
      <c r="N748" s="2"/>
      <c r="X748" s="7"/>
      <c r="Y748" s="7"/>
      <c r="Z748" s="7"/>
      <c r="AA748" s="7"/>
      <c r="AB748" s="7"/>
      <c r="AC748" s="7"/>
      <c r="AD748" s="7"/>
      <c r="AE748" s="7"/>
      <c r="AF748" s="7"/>
      <c r="AG748" s="7"/>
      <c r="AH748" s="7"/>
      <c r="AJ748" s="2"/>
      <c r="AL748" s="4" t="s">
        <v>172</v>
      </c>
      <c r="AM748" s="4" t="s">
        <v>1150</v>
      </c>
      <c r="AO748" s="7"/>
      <c r="AP748" s="7"/>
    </row>
    <row r="749" spans="10:42">
      <c r="J749" s="2"/>
      <c r="K749" s="2"/>
      <c r="L749" s="2"/>
      <c r="M749" s="2"/>
      <c r="N749" s="2"/>
      <c r="X749" s="7"/>
      <c r="Y749" s="7"/>
      <c r="Z749" s="7"/>
      <c r="AA749" s="7"/>
      <c r="AB749" s="7"/>
      <c r="AC749" s="7"/>
      <c r="AD749" s="7"/>
      <c r="AE749" s="7"/>
      <c r="AF749" s="7"/>
      <c r="AG749" s="7"/>
      <c r="AH749" s="7"/>
      <c r="AJ749" s="2"/>
      <c r="AL749" s="4" t="s">
        <v>172</v>
      </c>
      <c r="AM749" s="4" t="s">
        <v>1151</v>
      </c>
      <c r="AO749" s="7"/>
      <c r="AP749" s="7"/>
    </row>
    <row r="750" spans="10:42">
      <c r="J750" s="2"/>
      <c r="K750" s="2"/>
      <c r="L750" s="2"/>
      <c r="M750" s="2"/>
      <c r="N750" s="2"/>
      <c r="X750" s="7"/>
      <c r="Y750" s="7"/>
      <c r="Z750" s="7"/>
      <c r="AA750" s="7"/>
      <c r="AB750" s="7"/>
      <c r="AC750" s="7"/>
      <c r="AD750" s="7"/>
      <c r="AE750" s="7"/>
      <c r="AF750" s="7"/>
      <c r="AG750" s="7"/>
      <c r="AH750" s="7"/>
      <c r="AJ750" s="2"/>
      <c r="AL750" s="4" t="s">
        <v>172</v>
      </c>
      <c r="AM750" s="4" t="s">
        <v>1152</v>
      </c>
      <c r="AO750" s="7"/>
      <c r="AP750" s="7"/>
    </row>
    <row r="751" spans="10:42">
      <c r="J751" s="2"/>
      <c r="K751" s="2"/>
      <c r="L751" s="2"/>
      <c r="M751" s="2"/>
      <c r="N751" s="2"/>
      <c r="X751" s="7"/>
      <c r="Y751" s="7"/>
      <c r="Z751" s="7"/>
      <c r="AA751" s="7"/>
      <c r="AB751" s="7"/>
      <c r="AC751" s="7"/>
      <c r="AD751" s="7"/>
      <c r="AE751" s="7"/>
      <c r="AF751" s="7"/>
      <c r="AG751" s="7"/>
      <c r="AH751" s="7"/>
      <c r="AJ751" s="2"/>
      <c r="AL751" s="4" t="s">
        <v>172</v>
      </c>
      <c r="AM751" s="4" t="s">
        <v>1153</v>
      </c>
      <c r="AO751" s="7"/>
      <c r="AP751" s="7"/>
    </row>
    <row r="752" spans="10:42">
      <c r="J752" s="2"/>
      <c r="K752" s="2"/>
      <c r="L752" s="2"/>
      <c r="M752" s="2"/>
      <c r="N752" s="2"/>
      <c r="X752" s="7"/>
      <c r="Y752" s="7"/>
      <c r="Z752" s="7"/>
      <c r="AA752" s="7"/>
      <c r="AB752" s="7"/>
      <c r="AC752" s="7"/>
      <c r="AD752" s="7"/>
      <c r="AE752" s="7"/>
      <c r="AF752" s="7"/>
      <c r="AG752" s="7"/>
      <c r="AH752" s="7"/>
      <c r="AJ752" s="2"/>
      <c r="AL752" s="4" t="s">
        <v>172</v>
      </c>
      <c r="AM752" s="4" t="s">
        <v>1154</v>
      </c>
      <c r="AO752" s="7"/>
      <c r="AP752" s="7"/>
    </row>
    <row r="753" spans="10:42">
      <c r="J753" s="2"/>
      <c r="K753" s="2"/>
      <c r="L753" s="2"/>
      <c r="M753" s="2"/>
      <c r="N753" s="2"/>
      <c r="X753" s="7"/>
      <c r="Y753" s="7"/>
      <c r="Z753" s="7"/>
      <c r="AA753" s="7"/>
      <c r="AB753" s="7"/>
      <c r="AC753" s="7"/>
      <c r="AD753" s="7"/>
      <c r="AE753" s="7"/>
      <c r="AF753" s="7"/>
      <c r="AG753" s="7"/>
      <c r="AH753" s="7"/>
      <c r="AJ753" s="2"/>
      <c r="AL753" s="4" t="s">
        <v>172</v>
      </c>
      <c r="AM753" s="4" t="s">
        <v>1155</v>
      </c>
      <c r="AO753" s="7"/>
      <c r="AP753" s="7"/>
    </row>
    <row r="754" spans="10:42">
      <c r="J754" s="2"/>
      <c r="K754" s="2"/>
      <c r="L754" s="2"/>
      <c r="M754" s="2"/>
      <c r="N754" s="2"/>
      <c r="X754" s="7"/>
      <c r="Y754" s="7"/>
      <c r="Z754" s="7"/>
      <c r="AA754" s="7"/>
      <c r="AB754" s="7"/>
      <c r="AC754" s="7"/>
      <c r="AD754" s="7"/>
      <c r="AE754" s="7"/>
      <c r="AF754" s="7"/>
      <c r="AG754" s="7"/>
      <c r="AH754" s="7"/>
      <c r="AJ754" s="2"/>
      <c r="AL754" s="4" t="s">
        <v>172</v>
      </c>
      <c r="AM754" s="4" t="s">
        <v>1156</v>
      </c>
      <c r="AO754" s="7"/>
      <c r="AP754" s="7"/>
    </row>
    <row r="755" spans="10:42">
      <c r="J755" s="2"/>
      <c r="K755" s="2"/>
      <c r="L755" s="2"/>
      <c r="M755" s="2"/>
      <c r="N755" s="2"/>
      <c r="X755" s="7"/>
      <c r="Y755" s="7"/>
      <c r="Z755" s="7"/>
      <c r="AA755" s="7"/>
      <c r="AB755" s="7"/>
      <c r="AC755" s="7"/>
      <c r="AD755" s="7"/>
      <c r="AE755" s="7"/>
      <c r="AF755" s="7"/>
      <c r="AG755" s="7"/>
      <c r="AH755" s="7"/>
      <c r="AJ755" s="2"/>
      <c r="AL755" s="4" t="s">
        <v>172</v>
      </c>
      <c r="AM755" s="4" t="s">
        <v>1157</v>
      </c>
      <c r="AO755" s="7"/>
      <c r="AP755" s="7"/>
    </row>
    <row r="756" spans="10:42">
      <c r="J756" s="2"/>
      <c r="K756" s="2"/>
      <c r="L756" s="2"/>
      <c r="M756" s="2"/>
      <c r="N756" s="2"/>
      <c r="X756" s="7"/>
      <c r="Y756" s="7"/>
      <c r="Z756" s="7"/>
      <c r="AA756" s="7"/>
      <c r="AB756" s="7"/>
      <c r="AC756" s="7"/>
      <c r="AD756" s="7"/>
      <c r="AE756" s="7"/>
      <c r="AF756" s="7"/>
      <c r="AG756" s="7"/>
      <c r="AH756" s="7"/>
      <c r="AJ756" s="2"/>
      <c r="AL756" s="4" t="s">
        <v>172</v>
      </c>
      <c r="AM756" s="4" t="s">
        <v>1158</v>
      </c>
      <c r="AO756" s="7"/>
      <c r="AP756" s="7"/>
    </row>
    <row r="757" spans="10:42">
      <c r="J757" s="2"/>
      <c r="K757" s="2"/>
      <c r="L757" s="2"/>
      <c r="M757" s="2"/>
      <c r="N757" s="2"/>
      <c r="X757" s="7"/>
      <c r="Y757" s="7"/>
      <c r="Z757" s="7"/>
      <c r="AA757" s="7"/>
      <c r="AB757" s="7"/>
      <c r="AC757" s="7"/>
      <c r="AD757" s="7"/>
      <c r="AE757" s="7"/>
      <c r="AF757" s="7"/>
      <c r="AG757" s="7"/>
      <c r="AH757" s="7"/>
      <c r="AJ757" s="2"/>
      <c r="AL757" s="4" t="s">
        <v>172</v>
      </c>
      <c r="AM757" s="4" t="s">
        <v>1159</v>
      </c>
      <c r="AO757" s="7"/>
      <c r="AP757" s="7"/>
    </row>
    <row r="758" spans="10:42">
      <c r="J758" s="2"/>
      <c r="K758" s="2"/>
      <c r="L758" s="2"/>
      <c r="M758" s="2"/>
      <c r="N758" s="2"/>
      <c r="X758" s="7"/>
      <c r="Y758" s="7"/>
      <c r="Z758" s="7"/>
      <c r="AA758" s="7"/>
      <c r="AB758" s="7"/>
      <c r="AC758" s="7"/>
      <c r="AD758" s="7"/>
      <c r="AE758" s="7"/>
      <c r="AF758" s="7"/>
      <c r="AG758" s="7"/>
      <c r="AH758" s="7"/>
      <c r="AJ758" s="2"/>
      <c r="AL758" s="4" t="s">
        <v>172</v>
      </c>
      <c r="AM758" s="4" t="s">
        <v>1160</v>
      </c>
      <c r="AO758" s="7"/>
      <c r="AP758" s="7"/>
    </row>
    <row r="759" spans="10:42">
      <c r="J759" s="2"/>
      <c r="K759" s="2"/>
      <c r="L759" s="2"/>
      <c r="M759" s="2"/>
      <c r="N759" s="2"/>
      <c r="X759" s="7"/>
      <c r="Y759" s="7"/>
      <c r="Z759" s="7"/>
      <c r="AA759" s="7"/>
      <c r="AB759" s="7"/>
      <c r="AC759" s="7"/>
      <c r="AD759" s="7"/>
      <c r="AE759" s="7"/>
      <c r="AF759" s="7"/>
      <c r="AG759" s="7"/>
      <c r="AH759" s="7"/>
      <c r="AJ759" s="2"/>
      <c r="AL759" s="4" t="s">
        <v>172</v>
      </c>
      <c r="AM759" s="4" t="s">
        <v>1161</v>
      </c>
      <c r="AO759" s="7"/>
      <c r="AP759" s="7"/>
    </row>
    <row r="760" spans="10:42">
      <c r="J760" s="2"/>
      <c r="K760" s="2"/>
      <c r="L760" s="2"/>
      <c r="M760" s="2"/>
      <c r="N760" s="2"/>
      <c r="X760" s="7"/>
      <c r="Y760" s="7"/>
      <c r="Z760" s="7"/>
      <c r="AA760" s="7"/>
      <c r="AB760" s="7"/>
      <c r="AC760" s="7"/>
      <c r="AD760" s="7"/>
      <c r="AE760" s="7"/>
      <c r="AF760" s="7"/>
      <c r="AG760" s="7"/>
      <c r="AH760" s="7"/>
      <c r="AJ760" s="2"/>
      <c r="AL760" s="4" t="s">
        <v>174</v>
      </c>
      <c r="AM760" s="4" t="s">
        <v>808</v>
      </c>
      <c r="AO760" s="7"/>
      <c r="AP760" s="7"/>
    </row>
    <row r="761" spans="10:42">
      <c r="J761" s="2"/>
      <c r="K761" s="2"/>
      <c r="L761" s="2"/>
      <c r="M761" s="2"/>
      <c r="N761" s="2"/>
      <c r="X761" s="7"/>
      <c r="Y761" s="7"/>
      <c r="Z761" s="7"/>
      <c r="AA761" s="7"/>
      <c r="AB761" s="7"/>
      <c r="AC761" s="7"/>
      <c r="AD761" s="7"/>
      <c r="AE761" s="7"/>
      <c r="AF761" s="7"/>
      <c r="AG761" s="7"/>
      <c r="AH761" s="7"/>
      <c r="AJ761" s="2"/>
      <c r="AL761" s="4" t="s">
        <v>174</v>
      </c>
      <c r="AM761" s="4" t="s">
        <v>1162</v>
      </c>
      <c r="AO761" s="7"/>
      <c r="AP761" s="7"/>
    </row>
    <row r="762" spans="10:42">
      <c r="J762" s="2"/>
      <c r="K762" s="2"/>
      <c r="L762" s="2"/>
      <c r="M762" s="2"/>
      <c r="N762" s="2"/>
      <c r="X762" s="7"/>
      <c r="Y762" s="7"/>
      <c r="Z762" s="7"/>
      <c r="AA762" s="7"/>
      <c r="AB762" s="7"/>
      <c r="AC762" s="7"/>
      <c r="AD762" s="7"/>
      <c r="AE762" s="7"/>
      <c r="AF762" s="7"/>
      <c r="AG762" s="7"/>
      <c r="AH762" s="7"/>
      <c r="AJ762" s="2"/>
      <c r="AL762" s="4" t="s">
        <v>174</v>
      </c>
      <c r="AM762" s="4" t="s">
        <v>1163</v>
      </c>
      <c r="AO762" s="7"/>
      <c r="AP762" s="7"/>
    </row>
    <row r="763" spans="10:42">
      <c r="J763" s="2"/>
      <c r="K763" s="2"/>
      <c r="L763" s="2"/>
      <c r="M763" s="2"/>
      <c r="N763" s="2"/>
      <c r="X763" s="7"/>
      <c r="Y763" s="7"/>
      <c r="Z763" s="7"/>
      <c r="AA763" s="7"/>
      <c r="AB763" s="7"/>
      <c r="AC763" s="7"/>
      <c r="AD763" s="7"/>
      <c r="AE763" s="7"/>
      <c r="AF763" s="7"/>
      <c r="AG763" s="7"/>
      <c r="AH763" s="7"/>
      <c r="AJ763" s="2"/>
      <c r="AL763" s="4" t="s">
        <v>174</v>
      </c>
      <c r="AM763" s="4" t="s">
        <v>1164</v>
      </c>
      <c r="AO763" s="7"/>
      <c r="AP763" s="7"/>
    </row>
    <row r="764" spans="10:42">
      <c r="J764" s="2"/>
      <c r="K764" s="2"/>
      <c r="L764" s="2"/>
      <c r="M764" s="2"/>
      <c r="N764" s="2"/>
      <c r="X764" s="7"/>
      <c r="Y764" s="7"/>
      <c r="Z764" s="7"/>
      <c r="AA764" s="7"/>
      <c r="AB764" s="7"/>
      <c r="AC764" s="7"/>
      <c r="AD764" s="7"/>
      <c r="AE764" s="7"/>
      <c r="AF764" s="7"/>
      <c r="AG764" s="7"/>
      <c r="AH764" s="7"/>
      <c r="AJ764" s="2"/>
      <c r="AL764" s="4" t="s">
        <v>174</v>
      </c>
      <c r="AM764" s="4" t="s">
        <v>1165</v>
      </c>
      <c r="AO764" s="7"/>
      <c r="AP764" s="7"/>
    </row>
    <row r="765" spans="10:42">
      <c r="J765" s="2"/>
      <c r="K765" s="2"/>
      <c r="L765" s="2"/>
      <c r="M765" s="2"/>
      <c r="N765" s="2"/>
      <c r="X765" s="7"/>
      <c r="Y765" s="7"/>
      <c r="Z765" s="7"/>
      <c r="AA765" s="7"/>
      <c r="AB765" s="7"/>
      <c r="AC765" s="7"/>
      <c r="AD765" s="7"/>
      <c r="AE765" s="7"/>
      <c r="AF765" s="7"/>
      <c r="AG765" s="7"/>
      <c r="AH765" s="7"/>
      <c r="AJ765" s="2"/>
      <c r="AL765" s="4" t="s">
        <v>174</v>
      </c>
      <c r="AM765" s="4" t="s">
        <v>1166</v>
      </c>
      <c r="AO765" s="7"/>
      <c r="AP765" s="7"/>
    </row>
    <row r="766" spans="10:42">
      <c r="J766" s="2"/>
      <c r="K766" s="2"/>
      <c r="L766" s="2"/>
      <c r="M766" s="2"/>
      <c r="N766" s="2"/>
      <c r="X766" s="7"/>
      <c r="Y766" s="7"/>
      <c r="Z766" s="7"/>
      <c r="AA766" s="7"/>
      <c r="AB766" s="7"/>
      <c r="AC766" s="7"/>
      <c r="AD766" s="7"/>
      <c r="AE766" s="7"/>
      <c r="AF766" s="7"/>
      <c r="AG766" s="7"/>
      <c r="AH766" s="7"/>
      <c r="AJ766" s="2"/>
      <c r="AL766" s="4" t="s">
        <v>174</v>
      </c>
      <c r="AM766" s="4" t="s">
        <v>1167</v>
      </c>
      <c r="AO766" s="7"/>
      <c r="AP766" s="7"/>
    </row>
    <row r="767" spans="10:42">
      <c r="J767" s="2"/>
      <c r="K767" s="2"/>
      <c r="L767" s="2"/>
      <c r="M767" s="2"/>
      <c r="N767" s="2"/>
      <c r="X767" s="7"/>
      <c r="Y767" s="7"/>
      <c r="Z767" s="7"/>
      <c r="AA767" s="7"/>
      <c r="AB767" s="7"/>
      <c r="AC767" s="7"/>
      <c r="AD767" s="7"/>
      <c r="AE767" s="7"/>
      <c r="AF767" s="7"/>
      <c r="AG767" s="7"/>
      <c r="AH767" s="7"/>
      <c r="AJ767" s="2"/>
      <c r="AL767" s="4" t="s">
        <v>174</v>
      </c>
      <c r="AM767" s="4" t="s">
        <v>1168</v>
      </c>
      <c r="AO767" s="7"/>
      <c r="AP767" s="7"/>
    </row>
    <row r="768" spans="10:42">
      <c r="J768" s="2"/>
      <c r="K768" s="2"/>
      <c r="L768" s="2"/>
      <c r="M768" s="2"/>
      <c r="N768" s="2"/>
      <c r="X768" s="7"/>
      <c r="Y768" s="7"/>
      <c r="Z768" s="7"/>
      <c r="AA768" s="7"/>
      <c r="AB768" s="7"/>
      <c r="AC768" s="7"/>
      <c r="AD768" s="7"/>
      <c r="AE768" s="7"/>
      <c r="AF768" s="7"/>
      <c r="AG768" s="7"/>
      <c r="AH768" s="7"/>
      <c r="AJ768" s="2"/>
      <c r="AL768" s="4" t="s">
        <v>174</v>
      </c>
      <c r="AM768" s="4" t="s">
        <v>1169</v>
      </c>
      <c r="AO768" s="7"/>
      <c r="AP768" s="7"/>
    </row>
    <row r="769" spans="10:42">
      <c r="J769" s="2"/>
      <c r="K769" s="2"/>
      <c r="L769" s="2"/>
      <c r="M769" s="2"/>
      <c r="N769" s="2"/>
      <c r="X769" s="7"/>
      <c r="Y769" s="7"/>
      <c r="Z769" s="7"/>
      <c r="AA769" s="7"/>
      <c r="AB769" s="7"/>
      <c r="AC769" s="7"/>
      <c r="AD769" s="7"/>
      <c r="AE769" s="7"/>
      <c r="AF769" s="7"/>
      <c r="AG769" s="7"/>
      <c r="AH769" s="7"/>
      <c r="AJ769" s="2"/>
      <c r="AL769" s="4" t="s">
        <v>174</v>
      </c>
      <c r="AM769" s="4" t="s">
        <v>1170</v>
      </c>
      <c r="AO769" s="7"/>
      <c r="AP769" s="7"/>
    </row>
    <row r="770" spans="10:42">
      <c r="J770" s="2"/>
      <c r="K770" s="2"/>
      <c r="L770" s="2"/>
      <c r="M770" s="2"/>
      <c r="N770" s="2"/>
      <c r="X770" s="7"/>
      <c r="Y770" s="7"/>
      <c r="Z770" s="7"/>
      <c r="AA770" s="7"/>
      <c r="AB770" s="7"/>
      <c r="AC770" s="7"/>
      <c r="AD770" s="7"/>
      <c r="AE770" s="7"/>
      <c r="AF770" s="7"/>
      <c r="AG770" s="7"/>
      <c r="AH770" s="7"/>
      <c r="AJ770" s="2"/>
      <c r="AL770" s="4" t="s">
        <v>174</v>
      </c>
      <c r="AM770" s="4" t="s">
        <v>1171</v>
      </c>
      <c r="AO770" s="7"/>
      <c r="AP770" s="7"/>
    </row>
    <row r="771" spans="10:42">
      <c r="J771" s="2"/>
      <c r="K771" s="2"/>
      <c r="L771" s="2"/>
      <c r="M771" s="2"/>
      <c r="N771" s="2"/>
      <c r="X771" s="7"/>
      <c r="Y771" s="7"/>
      <c r="Z771" s="7"/>
      <c r="AA771" s="7"/>
      <c r="AB771" s="7"/>
      <c r="AC771" s="7"/>
      <c r="AD771" s="7"/>
      <c r="AE771" s="7"/>
      <c r="AF771" s="7"/>
      <c r="AG771" s="7"/>
      <c r="AH771" s="7"/>
      <c r="AJ771" s="2"/>
      <c r="AL771" s="4" t="s">
        <v>174</v>
      </c>
      <c r="AM771" s="4" t="s">
        <v>1172</v>
      </c>
      <c r="AO771" s="7"/>
      <c r="AP771" s="7"/>
    </row>
    <row r="772" spans="10:42">
      <c r="J772" s="2"/>
      <c r="K772" s="2"/>
      <c r="L772" s="2"/>
      <c r="M772" s="2"/>
      <c r="N772" s="2"/>
      <c r="X772" s="7"/>
      <c r="Y772" s="7"/>
      <c r="Z772" s="7"/>
      <c r="AA772" s="7"/>
      <c r="AB772" s="7"/>
      <c r="AC772" s="7"/>
      <c r="AD772" s="7"/>
      <c r="AE772" s="7"/>
      <c r="AF772" s="7"/>
      <c r="AG772" s="7"/>
      <c r="AH772" s="7"/>
      <c r="AJ772" s="2"/>
      <c r="AL772" s="4" t="s">
        <v>174</v>
      </c>
      <c r="AM772" s="4" t="s">
        <v>1173</v>
      </c>
      <c r="AO772" s="7"/>
      <c r="AP772" s="7"/>
    </row>
    <row r="773" spans="10:42">
      <c r="J773" s="2"/>
      <c r="K773" s="2"/>
      <c r="L773" s="2"/>
      <c r="M773" s="2"/>
      <c r="N773" s="2"/>
      <c r="X773" s="7"/>
      <c r="Y773" s="7"/>
      <c r="Z773" s="7"/>
      <c r="AA773" s="7"/>
      <c r="AB773" s="7"/>
      <c r="AC773" s="7"/>
      <c r="AD773" s="7"/>
      <c r="AE773" s="7"/>
      <c r="AF773" s="7"/>
      <c r="AG773" s="7"/>
      <c r="AH773" s="7"/>
      <c r="AJ773" s="2"/>
      <c r="AL773" s="4" t="s">
        <v>174</v>
      </c>
      <c r="AM773" s="4" t="s">
        <v>1174</v>
      </c>
      <c r="AO773" s="7"/>
      <c r="AP773" s="7"/>
    </row>
    <row r="774" spans="10:42">
      <c r="J774" s="2"/>
      <c r="K774" s="2"/>
      <c r="L774" s="2"/>
      <c r="M774" s="2"/>
      <c r="N774" s="2"/>
      <c r="X774" s="7"/>
      <c r="Y774" s="7"/>
      <c r="Z774" s="7"/>
      <c r="AA774" s="7"/>
      <c r="AB774" s="7"/>
      <c r="AC774" s="7"/>
      <c r="AD774" s="7"/>
      <c r="AE774" s="7"/>
      <c r="AF774" s="7"/>
      <c r="AG774" s="7"/>
      <c r="AH774" s="7"/>
      <c r="AJ774" s="2"/>
      <c r="AL774" s="4" t="s">
        <v>174</v>
      </c>
      <c r="AM774" s="4" t="s">
        <v>807</v>
      </c>
      <c r="AO774" s="7"/>
      <c r="AP774" s="7"/>
    </row>
    <row r="775" spans="10:42">
      <c r="J775" s="2"/>
      <c r="K775" s="2"/>
      <c r="L775" s="2"/>
      <c r="M775" s="2"/>
      <c r="N775" s="2"/>
      <c r="X775" s="7"/>
      <c r="Y775" s="7"/>
      <c r="Z775" s="7"/>
      <c r="AA775" s="7"/>
      <c r="AB775" s="7"/>
      <c r="AC775" s="7"/>
      <c r="AD775" s="7"/>
      <c r="AE775" s="7"/>
      <c r="AF775" s="7"/>
      <c r="AG775" s="7"/>
      <c r="AH775" s="7"/>
      <c r="AJ775" s="2"/>
      <c r="AL775" s="4" t="s">
        <v>176</v>
      </c>
      <c r="AM775" s="4" t="s">
        <v>810</v>
      </c>
      <c r="AO775" s="7"/>
      <c r="AP775" s="7"/>
    </row>
    <row r="776" spans="10:42">
      <c r="J776" s="2"/>
      <c r="K776" s="2"/>
      <c r="L776" s="2"/>
      <c r="M776" s="2"/>
      <c r="N776" s="2"/>
      <c r="X776" s="7"/>
      <c r="Y776" s="7"/>
      <c r="Z776" s="7"/>
      <c r="AA776" s="7"/>
      <c r="AB776" s="7"/>
      <c r="AC776" s="7"/>
      <c r="AD776" s="7"/>
      <c r="AE776" s="7"/>
      <c r="AF776" s="7"/>
      <c r="AG776" s="7"/>
      <c r="AH776" s="7"/>
      <c r="AJ776" s="2"/>
      <c r="AL776" s="4" t="s">
        <v>176</v>
      </c>
      <c r="AM776" s="4" t="s">
        <v>1175</v>
      </c>
      <c r="AO776" s="7"/>
      <c r="AP776" s="7"/>
    </row>
    <row r="777" spans="10:42">
      <c r="J777" s="2"/>
      <c r="K777" s="2"/>
      <c r="L777" s="2"/>
      <c r="M777" s="2"/>
      <c r="N777" s="2"/>
      <c r="X777" s="7"/>
      <c r="Y777" s="7"/>
      <c r="Z777" s="7"/>
      <c r="AA777" s="7"/>
      <c r="AB777" s="7"/>
      <c r="AC777" s="7"/>
      <c r="AD777" s="7"/>
      <c r="AE777" s="7"/>
      <c r="AF777" s="7"/>
      <c r="AG777" s="7"/>
      <c r="AH777" s="7"/>
      <c r="AJ777" s="2"/>
      <c r="AL777" s="4" t="s">
        <v>176</v>
      </c>
      <c r="AM777" s="4" t="s">
        <v>1176</v>
      </c>
      <c r="AO777" s="7"/>
      <c r="AP777" s="7"/>
    </row>
    <row r="778" spans="10:42">
      <c r="J778" s="2"/>
      <c r="K778" s="2"/>
      <c r="L778" s="2"/>
      <c r="M778" s="2"/>
      <c r="N778" s="2"/>
      <c r="X778" s="7"/>
      <c r="Y778" s="7"/>
      <c r="Z778" s="7"/>
      <c r="AA778" s="7"/>
      <c r="AB778" s="7"/>
      <c r="AC778" s="7"/>
      <c r="AD778" s="7"/>
      <c r="AE778" s="7"/>
      <c r="AF778" s="7"/>
      <c r="AG778" s="7"/>
      <c r="AH778" s="7"/>
      <c r="AJ778" s="2"/>
      <c r="AL778" s="4" t="s">
        <v>176</v>
      </c>
      <c r="AM778" s="4" t="s">
        <v>1177</v>
      </c>
      <c r="AO778" s="7"/>
      <c r="AP778" s="7"/>
    </row>
    <row r="779" spans="10:42">
      <c r="J779" s="2"/>
      <c r="K779" s="2"/>
      <c r="L779" s="2"/>
      <c r="M779" s="2"/>
      <c r="N779" s="2"/>
      <c r="X779" s="7"/>
      <c r="Y779" s="7"/>
      <c r="Z779" s="7"/>
      <c r="AA779" s="7"/>
      <c r="AB779" s="7"/>
      <c r="AC779" s="7"/>
      <c r="AD779" s="7"/>
      <c r="AE779" s="7"/>
      <c r="AF779" s="7"/>
      <c r="AG779" s="7"/>
      <c r="AH779" s="7"/>
      <c r="AJ779" s="2"/>
      <c r="AL779" s="4" t="s">
        <v>176</v>
      </c>
      <c r="AM779" s="4" t="s">
        <v>1178</v>
      </c>
      <c r="AO779" s="7"/>
      <c r="AP779" s="7"/>
    </row>
    <row r="780" spans="10:42">
      <c r="J780" s="2"/>
      <c r="K780" s="2"/>
      <c r="L780" s="2"/>
      <c r="M780" s="2"/>
      <c r="N780" s="2"/>
      <c r="X780" s="7"/>
      <c r="Y780" s="7"/>
      <c r="Z780" s="7"/>
      <c r="AA780" s="7"/>
      <c r="AB780" s="7"/>
      <c r="AC780" s="7"/>
      <c r="AD780" s="7"/>
      <c r="AE780" s="7"/>
      <c r="AF780" s="7"/>
      <c r="AG780" s="7"/>
      <c r="AH780" s="7"/>
      <c r="AJ780" s="2"/>
      <c r="AL780" s="4" t="s">
        <v>176</v>
      </c>
      <c r="AM780" s="4" t="s">
        <v>1179</v>
      </c>
      <c r="AO780" s="7"/>
      <c r="AP780" s="7"/>
    </row>
    <row r="781" spans="10:42">
      <c r="J781" s="2"/>
      <c r="K781" s="2"/>
      <c r="L781" s="2"/>
      <c r="M781" s="2"/>
      <c r="N781" s="2"/>
      <c r="X781" s="7"/>
      <c r="Y781" s="7"/>
      <c r="Z781" s="7"/>
      <c r="AA781" s="7"/>
      <c r="AB781" s="7"/>
      <c r="AC781" s="7"/>
      <c r="AD781" s="7"/>
      <c r="AE781" s="7"/>
      <c r="AF781" s="7"/>
      <c r="AG781" s="7"/>
      <c r="AH781" s="7"/>
      <c r="AJ781" s="2"/>
      <c r="AL781" s="4" t="s">
        <v>176</v>
      </c>
      <c r="AM781" s="4" t="s">
        <v>1180</v>
      </c>
      <c r="AO781" s="7"/>
      <c r="AP781" s="7"/>
    </row>
    <row r="782" spans="10:42">
      <c r="J782" s="2"/>
      <c r="K782" s="2"/>
      <c r="L782" s="2"/>
      <c r="M782" s="2"/>
      <c r="N782" s="2"/>
      <c r="X782" s="7"/>
      <c r="Y782" s="7"/>
      <c r="Z782" s="7"/>
      <c r="AA782" s="7"/>
      <c r="AB782" s="7"/>
      <c r="AC782" s="7"/>
      <c r="AD782" s="7"/>
      <c r="AE782" s="7"/>
      <c r="AF782" s="7"/>
      <c r="AG782" s="7"/>
      <c r="AH782" s="7"/>
      <c r="AJ782" s="2"/>
      <c r="AL782" s="4" t="s">
        <v>176</v>
      </c>
      <c r="AM782" s="4" t="s">
        <v>1181</v>
      </c>
      <c r="AO782" s="7"/>
      <c r="AP782" s="7"/>
    </row>
    <row r="783" spans="10:42">
      <c r="J783" s="2"/>
      <c r="K783" s="2"/>
      <c r="L783" s="2"/>
      <c r="M783" s="2"/>
      <c r="N783" s="2"/>
      <c r="X783" s="7"/>
      <c r="Y783" s="7"/>
      <c r="Z783" s="7"/>
      <c r="AA783" s="7"/>
      <c r="AB783" s="7"/>
      <c r="AC783" s="7"/>
      <c r="AD783" s="7"/>
      <c r="AE783" s="7"/>
      <c r="AF783" s="7"/>
      <c r="AG783" s="7"/>
      <c r="AH783" s="7"/>
      <c r="AJ783" s="2"/>
      <c r="AL783" s="4" t="s">
        <v>176</v>
      </c>
      <c r="AM783" s="4" t="s">
        <v>1182</v>
      </c>
      <c r="AO783" s="7"/>
      <c r="AP783" s="7"/>
    </row>
    <row r="784" spans="10:42">
      <c r="J784" s="2"/>
      <c r="K784" s="2"/>
      <c r="L784" s="2"/>
      <c r="M784" s="2"/>
      <c r="N784" s="2"/>
      <c r="X784" s="7"/>
      <c r="Y784" s="7"/>
      <c r="Z784" s="7"/>
      <c r="AA784" s="7"/>
      <c r="AB784" s="7"/>
      <c r="AC784" s="7"/>
      <c r="AD784" s="7"/>
      <c r="AE784" s="7"/>
      <c r="AF784" s="7"/>
      <c r="AG784" s="7"/>
      <c r="AH784" s="7"/>
      <c r="AJ784" s="2"/>
      <c r="AL784" s="4" t="s">
        <v>176</v>
      </c>
      <c r="AM784" s="4" t="s">
        <v>1183</v>
      </c>
      <c r="AO784" s="7"/>
      <c r="AP784" s="7"/>
    </row>
    <row r="785" spans="10:42">
      <c r="J785" s="2"/>
      <c r="K785" s="2"/>
      <c r="L785" s="2"/>
      <c r="M785" s="2"/>
      <c r="N785" s="2"/>
      <c r="X785" s="7"/>
      <c r="Y785" s="7"/>
      <c r="Z785" s="7"/>
      <c r="AA785" s="7"/>
      <c r="AB785" s="7"/>
      <c r="AC785" s="7"/>
      <c r="AD785" s="7"/>
      <c r="AE785" s="7"/>
      <c r="AF785" s="7"/>
      <c r="AG785" s="7"/>
      <c r="AH785" s="7"/>
      <c r="AJ785" s="2"/>
      <c r="AL785" s="4" t="s">
        <v>176</v>
      </c>
      <c r="AM785" s="4" t="s">
        <v>1184</v>
      </c>
      <c r="AO785" s="7"/>
      <c r="AP785" s="7"/>
    </row>
    <row r="786" spans="10:42">
      <c r="J786" s="2"/>
      <c r="K786" s="2"/>
      <c r="L786" s="2"/>
      <c r="M786" s="2"/>
      <c r="N786" s="2"/>
      <c r="X786" s="7"/>
      <c r="Y786" s="7"/>
      <c r="Z786" s="7"/>
      <c r="AA786" s="7"/>
      <c r="AB786" s="7"/>
      <c r="AC786" s="7"/>
      <c r="AD786" s="7"/>
      <c r="AE786" s="7"/>
      <c r="AF786" s="7"/>
      <c r="AG786" s="7"/>
      <c r="AH786" s="7"/>
      <c r="AJ786" s="2"/>
      <c r="AL786" s="4" t="s">
        <v>176</v>
      </c>
      <c r="AM786" s="4" t="s">
        <v>1185</v>
      </c>
      <c r="AO786" s="7"/>
      <c r="AP786" s="7"/>
    </row>
    <row r="787" spans="10:42">
      <c r="J787" s="2"/>
      <c r="K787" s="2"/>
      <c r="L787" s="2"/>
      <c r="M787" s="2"/>
      <c r="N787" s="2"/>
      <c r="X787" s="7"/>
      <c r="Y787" s="7"/>
      <c r="Z787" s="7"/>
      <c r="AA787" s="7"/>
      <c r="AB787" s="7"/>
      <c r="AC787" s="7"/>
      <c r="AD787" s="7"/>
      <c r="AE787" s="7"/>
      <c r="AF787" s="7"/>
      <c r="AG787" s="7"/>
      <c r="AH787" s="7"/>
      <c r="AJ787" s="2"/>
      <c r="AL787" s="4" t="s">
        <v>176</v>
      </c>
      <c r="AM787" s="4" t="s">
        <v>1186</v>
      </c>
      <c r="AO787" s="7"/>
      <c r="AP787" s="7"/>
    </row>
    <row r="788" spans="10:42">
      <c r="J788" s="2"/>
      <c r="K788" s="2"/>
      <c r="L788" s="2"/>
      <c r="M788" s="2"/>
      <c r="N788" s="2"/>
      <c r="X788" s="7"/>
      <c r="Y788" s="7"/>
      <c r="Z788" s="7"/>
      <c r="AA788" s="7"/>
      <c r="AB788" s="7"/>
      <c r="AC788" s="7"/>
      <c r="AD788" s="7"/>
      <c r="AE788" s="7"/>
      <c r="AF788" s="7"/>
      <c r="AG788" s="7"/>
      <c r="AH788" s="7"/>
      <c r="AJ788" s="2"/>
      <c r="AL788" s="4" t="s">
        <v>176</v>
      </c>
      <c r="AM788" s="4" t="s">
        <v>812</v>
      </c>
      <c r="AO788" s="7"/>
      <c r="AP788" s="7"/>
    </row>
    <row r="789" spans="10:42">
      <c r="J789" s="2"/>
      <c r="K789" s="2"/>
      <c r="L789" s="2"/>
      <c r="M789" s="2"/>
      <c r="N789" s="2"/>
      <c r="X789" s="7"/>
      <c r="Y789" s="7"/>
      <c r="Z789" s="7"/>
      <c r="AA789" s="7"/>
      <c r="AB789" s="7"/>
      <c r="AC789" s="7"/>
      <c r="AD789" s="7"/>
      <c r="AE789" s="7"/>
      <c r="AF789" s="7"/>
      <c r="AG789" s="7"/>
      <c r="AH789" s="7"/>
      <c r="AJ789" s="2"/>
      <c r="AL789" s="4" t="s">
        <v>176</v>
      </c>
      <c r="AM789" s="4" t="s">
        <v>1187</v>
      </c>
      <c r="AO789" s="7"/>
      <c r="AP789" s="7"/>
    </row>
    <row r="790" spans="10:42">
      <c r="J790" s="2"/>
      <c r="K790" s="2"/>
      <c r="L790" s="2"/>
      <c r="M790" s="2"/>
      <c r="N790" s="2"/>
      <c r="X790" s="7"/>
      <c r="Y790" s="7"/>
      <c r="Z790" s="7"/>
      <c r="AA790" s="7"/>
      <c r="AB790" s="7"/>
      <c r="AC790" s="7"/>
      <c r="AD790" s="7"/>
      <c r="AE790" s="7"/>
      <c r="AF790" s="7"/>
      <c r="AG790" s="7"/>
      <c r="AH790" s="7"/>
      <c r="AJ790" s="2"/>
      <c r="AL790" s="4" t="s">
        <v>176</v>
      </c>
      <c r="AM790" s="4" t="s">
        <v>1188</v>
      </c>
      <c r="AO790" s="7"/>
      <c r="AP790" s="7"/>
    </row>
    <row r="791" spans="10:42">
      <c r="J791" s="2"/>
      <c r="K791" s="2"/>
      <c r="L791" s="2"/>
      <c r="M791" s="2"/>
      <c r="N791" s="2"/>
      <c r="X791" s="7"/>
      <c r="Y791" s="7"/>
      <c r="Z791" s="7"/>
      <c r="AA791" s="7"/>
      <c r="AB791" s="7"/>
      <c r="AC791" s="7"/>
      <c r="AD791" s="7"/>
      <c r="AE791" s="7"/>
      <c r="AF791" s="7"/>
      <c r="AG791" s="7"/>
      <c r="AH791" s="7"/>
      <c r="AJ791" s="2"/>
      <c r="AL791" s="4" t="s">
        <v>176</v>
      </c>
      <c r="AM791" s="4" t="s">
        <v>1189</v>
      </c>
      <c r="AO791" s="7"/>
      <c r="AP791" s="7"/>
    </row>
    <row r="792" spans="10:42">
      <c r="J792" s="2"/>
      <c r="K792" s="2"/>
      <c r="L792" s="2"/>
      <c r="M792" s="2"/>
      <c r="N792" s="2"/>
      <c r="X792" s="7"/>
      <c r="Y792" s="7"/>
      <c r="Z792" s="7"/>
      <c r="AA792" s="7"/>
      <c r="AB792" s="7"/>
      <c r="AC792" s="7"/>
      <c r="AD792" s="7"/>
      <c r="AE792" s="7"/>
      <c r="AF792" s="7"/>
      <c r="AG792" s="7"/>
      <c r="AH792" s="7"/>
      <c r="AJ792" s="2"/>
      <c r="AL792" s="4" t="s">
        <v>176</v>
      </c>
      <c r="AM792" s="4" t="s">
        <v>1190</v>
      </c>
      <c r="AO792" s="7"/>
      <c r="AP792" s="7"/>
    </row>
    <row r="793" spans="10:42">
      <c r="J793" s="2"/>
      <c r="K793" s="2"/>
      <c r="L793" s="2"/>
      <c r="M793" s="2"/>
      <c r="N793" s="2"/>
      <c r="X793" s="7"/>
      <c r="Y793" s="7"/>
      <c r="Z793" s="7"/>
      <c r="AA793" s="7"/>
      <c r="AB793" s="7"/>
      <c r="AC793" s="7"/>
      <c r="AD793" s="7"/>
      <c r="AE793" s="7"/>
      <c r="AF793" s="7"/>
      <c r="AG793" s="7"/>
      <c r="AH793" s="7"/>
      <c r="AJ793" s="2"/>
      <c r="AL793" s="4" t="s">
        <v>176</v>
      </c>
      <c r="AM793" s="4" t="s">
        <v>1191</v>
      </c>
      <c r="AO793" s="7"/>
      <c r="AP793" s="7"/>
    </row>
    <row r="794" spans="10:42">
      <c r="J794" s="2"/>
      <c r="K794" s="2"/>
      <c r="L794" s="2"/>
      <c r="M794" s="2"/>
      <c r="N794" s="2"/>
      <c r="X794" s="7"/>
      <c r="Y794" s="7"/>
      <c r="Z794" s="7"/>
      <c r="AA794" s="7"/>
      <c r="AB794" s="7"/>
      <c r="AC794" s="7"/>
      <c r="AD794" s="7"/>
      <c r="AE794" s="7"/>
      <c r="AF794" s="7"/>
      <c r="AG794" s="7"/>
      <c r="AH794" s="7"/>
      <c r="AJ794" s="2"/>
      <c r="AL794" s="4" t="s">
        <v>178</v>
      </c>
      <c r="AM794" s="4" t="s">
        <v>814</v>
      </c>
      <c r="AO794" s="7"/>
      <c r="AP794" s="7"/>
    </row>
    <row r="795" spans="10:42">
      <c r="J795" s="2"/>
      <c r="K795" s="2"/>
      <c r="L795" s="2"/>
      <c r="M795" s="2"/>
      <c r="N795" s="2"/>
      <c r="X795" s="7"/>
      <c r="Y795" s="7"/>
      <c r="Z795" s="7"/>
      <c r="AA795" s="7"/>
      <c r="AB795" s="7"/>
      <c r="AC795" s="7"/>
      <c r="AD795" s="7"/>
      <c r="AE795" s="7"/>
      <c r="AF795" s="7"/>
      <c r="AG795" s="7"/>
      <c r="AH795" s="7"/>
      <c r="AJ795" s="2"/>
      <c r="AL795" s="4" t="s">
        <v>178</v>
      </c>
      <c r="AM795" s="4" t="s">
        <v>1192</v>
      </c>
      <c r="AO795" s="7"/>
      <c r="AP795" s="7"/>
    </row>
    <row r="796" spans="10:42">
      <c r="J796" s="2"/>
      <c r="K796" s="2"/>
      <c r="L796" s="2"/>
      <c r="M796" s="2"/>
      <c r="N796" s="2"/>
      <c r="X796" s="7"/>
      <c r="Y796" s="7"/>
      <c r="Z796" s="7"/>
      <c r="AA796" s="7"/>
      <c r="AB796" s="7"/>
      <c r="AC796" s="7"/>
      <c r="AD796" s="7"/>
      <c r="AE796" s="7"/>
      <c r="AF796" s="7"/>
      <c r="AG796" s="7"/>
      <c r="AH796" s="7"/>
      <c r="AJ796" s="2"/>
      <c r="AL796" s="4" t="s">
        <v>178</v>
      </c>
      <c r="AM796" s="4" t="s">
        <v>1193</v>
      </c>
      <c r="AO796" s="7"/>
      <c r="AP796" s="7"/>
    </row>
    <row r="797" spans="10:42">
      <c r="J797" s="2"/>
      <c r="K797" s="2"/>
      <c r="L797" s="2"/>
      <c r="M797" s="2"/>
      <c r="N797" s="2"/>
      <c r="X797" s="7"/>
      <c r="Y797" s="7"/>
      <c r="Z797" s="7"/>
      <c r="AA797" s="7"/>
      <c r="AB797" s="7"/>
      <c r="AC797" s="7"/>
      <c r="AD797" s="7"/>
      <c r="AE797" s="7"/>
      <c r="AF797" s="7"/>
      <c r="AG797" s="7"/>
      <c r="AH797" s="7"/>
      <c r="AJ797" s="2"/>
      <c r="AL797" s="4" t="s">
        <v>178</v>
      </c>
      <c r="AM797" s="4" t="s">
        <v>1194</v>
      </c>
      <c r="AO797" s="7"/>
      <c r="AP797" s="7"/>
    </row>
    <row r="798" spans="10:42">
      <c r="J798" s="2"/>
      <c r="K798" s="2"/>
      <c r="L798" s="2"/>
      <c r="M798" s="2"/>
      <c r="N798" s="2"/>
      <c r="X798" s="7"/>
      <c r="Y798" s="7"/>
      <c r="Z798" s="7"/>
      <c r="AA798" s="7"/>
      <c r="AB798" s="7"/>
      <c r="AC798" s="7"/>
      <c r="AD798" s="7"/>
      <c r="AE798" s="7"/>
      <c r="AF798" s="7"/>
      <c r="AG798" s="7"/>
      <c r="AH798" s="7"/>
      <c r="AJ798" s="2"/>
      <c r="AL798" s="4" t="s">
        <v>178</v>
      </c>
      <c r="AM798" s="4" t="s">
        <v>1195</v>
      </c>
      <c r="AO798" s="7"/>
      <c r="AP798" s="7"/>
    </row>
    <row r="799" spans="10:42">
      <c r="J799" s="2"/>
      <c r="K799" s="2"/>
      <c r="L799" s="2"/>
      <c r="M799" s="2"/>
      <c r="N799" s="2"/>
      <c r="X799" s="7"/>
      <c r="Y799" s="7"/>
      <c r="Z799" s="7"/>
      <c r="AA799" s="7"/>
      <c r="AB799" s="7"/>
      <c r="AC799" s="7"/>
      <c r="AD799" s="7"/>
      <c r="AE799" s="7"/>
      <c r="AF799" s="7"/>
      <c r="AG799" s="7"/>
      <c r="AH799" s="7"/>
      <c r="AJ799" s="2"/>
      <c r="AL799" s="4" t="s">
        <v>178</v>
      </c>
      <c r="AM799" s="4" t="s">
        <v>1196</v>
      </c>
      <c r="AO799" s="7"/>
      <c r="AP799" s="7"/>
    </row>
    <row r="800" spans="10:42">
      <c r="J800" s="2"/>
      <c r="K800" s="2"/>
      <c r="L800" s="2"/>
      <c r="M800" s="2"/>
      <c r="N800" s="2"/>
      <c r="X800" s="7"/>
      <c r="Y800" s="7"/>
      <c r="Z800" s="7"/>
      <c r="AA800" s="7"/>
      <c r="AB800" s="7"/>
      <c r="AC800" s="7"/>
      <c r="AD800" s="7"/>
      <c r="AE800" s="7"/>
      <c r="AF800" s="7"/>
      <c r="AG800" s="7"/>
      <c r="AH800" s="7"/>
      <c r="AJ800" s="2"/>
      <c r="AL800" s="4" t="s">
        <v>178</v>
      </c>
      <c r="AM800" s="4" t="s">
        <v>1197</v>
      </c>
      <c r="AO800" s="7"/>
      <c r="AP800" s="7"/>
    </row>
    <row r="801" spans="10:42">
      <c r="J801" s="2"/>
      <c r="K801" s="2"/>
      <c r="L801" s="2"/>
      <c r="M801" s="2"/>
      <c r="N801" s="2"/>
      <c r="X801" s="7"/>
      <c r="Y801" s="7"/>
      <c r="Z801" s="7"/>
      <c r="AA801" s="7"/>
      <c r="AB801" s="7"/>
      <c r="AC801" s="7"/>
      <c r="AD801" s="7"/>
      <c r="AE801" s="7"/>
      <c r="AF801" s="7"/>
      <c r="AG801" s="7"/>
      <c r="AH801" s="7"/>
      <c r="AJ801" s="2"/>
      <c r="AL801" s="4" t="s">
        <v>178</v>
      </c>
      <c r="AM801" s="4" t="s">
        <v>1198</v>
      </c>
      <c r="AO801" s="7"/>
      <c r="AP801" s="7"/>
    </row>
    <row r="802" spans="10:42">
      <c r="J802" s="2"/>
      <c r="K802" s="2"/>
      <c r="L802" s="2"/>
      <c r="M802" s="2"/>
      <c r="N802" s="2"/>
      <c r="X802" s="7"/>
      <c r="Y802" s="7"/>
      <c r="Z802" s="7"/>
      <c r="AA802" s="7"/>
      <c r="AB802" s="7"/>
      <c r="AC802" s="7"/>
      <c r="AD802" s="7"/>
      <c r="AE802" s="7"/>
      <c r="AF802" s="7"/>
      <c r="AG802" s="7"/>
      <c r="AH802" s="7"/>
      <c r="AJ802" s="2"/>
      <c r="AL802" s="4" t="s">
        <v>178</v>
      </c>
      <c r="AM802" s="4" t="s">
        <v>1199</v>
      </c>
      <c r="AO802" s="7"/>
      <c r="AP802" s="7"/>
    </row>
    <row r="803" spans="10:42">
      <c r="J803" s="2"/>
      <c r="K803" s="2"/>
      <c r="L803" s="2"/>
      <c r="M803" s="2"/>
      <c r="N803" s="2"/>
      <c r="X803" s="7"/>
      <c r="Y803" s="7"/>
      <c r="Z803" s="7"/>
      <c r="AA803" s="7"/>
      <c r="AB803" s="7"/>
      <c r="AC803" s="7"/>
      <c r="AD803" s="7"/>
      <c r="AE803" s="7"/>
      <c r="AF803" s="7"/>
      <c r="AG803" s="7"/>
      <c r="AH803" s="7"/>
      <c r="AJ803" s="2"/>
      <c r="AL803" s="4" t="s">
        <v>178</v>
      </c>
      <c r="AM803" s="4" t="s">
        <v>1200</v>
      </c>
      <c r="AO803" s="7"/>
      <c r="AP803" s="7"/>
    </row>
    <row r="804" spans="10:42">
      <c r="J804" s="2"/>
      <c r="K804" s="2"/>
      <c r="L804" s="2"/>
      <c r="M804" s="2"/>
      <c r="N804" s="2"/>
      <c r="X804" s="7"/>
      <c r="Y804" s="7"/>
      <c r="Z804" s="7"/>
      <c r="AA804" s="7"/>
      <c r="AB804" s="7"/>
      <c r="AC804" s="7"/>
      <c r="AD804" s="7"/>
      <c r="AE804" s="7"/>
      <c r="AF804" s="7"/>
      <c r="AG804" s="7"/>
      <c r="AH804" s="7"/>
      <c r="AJ804" s="2"/>
      <c r="AL804" s="4" t="s">
        <v>178</v>
      </c>
      <c r="AM804" s="4" t="s">
        <v>481</v>
      </c>
      <c r="AO804" s="7"/>
      <c r="AP804" s="7"/>
    </row>
    <row r="805" spans="10:42">
      <c r="J805" s="2"/>
      <c r="K805" s="2"/>
      <c r="L805" s="2"/>
      <c r="M805" s="2"/>
      <c r="N805" s="2"/>
      <c r="X805" s="7"/>
      <c r="Y805" s="7"/>
      <c r="Z805" s="7"/>
      <c r="AA805" s="7"/>
      <c r="AB805" s="7"/>
      <c r="AC805" s="7"/>
      <c r="AD805" s="7"/>
      <c r="AE805" s="7"/>
      <c r="AF805" s="7"/>
      <c r="AG805" s="7"/>
      <c r="AH805" s="7"/>
      <c r="AJ805" s="2"/>
      <c r="AL805" s="4" t="s">
        <v>178</v>
      </c>
      <c r="AM805" s="4" t="s">
        <v>1201</v>
      </c>
      <c r="AO805" s="7"/>
      <c r="AP805" s="7"/>
    </row>
    <row r="806" spans="10:42">
      <c r="J806" s="2"/>
      <c r="K806" s="2"/>
      <c r="L806" s="2"/>
      <c r="M806" s="2"/>
      <c r="N806" s="2"/>
      <c r="X806" s="7"/>
      <c r="Y806" s="7"/>
      <c r="Z806" s="7"/>
      <c r="AA806" s="7"/>
      <c r="AB806" s="7"/>
      <c r="AC806" s="7"/>
      <c r="AD806" s="7"/>
      <c r="AE806" s="7"/>
      <c r="AF806" s="7"/>
      <c r="AG806" s="7"/>
      <c r="AH806" s="7"/>
      <c r="AJ806" s="2"/>
      <c r="AL806" s="4" t="s">
        <v>178</v>
      </c>
      <c r="AM806" s="4" t="s">
        <v>1202</v>
      </c>
      <c r="AO806" s="7"/>
      <c r="AP806" s="7"/>
    </row>
    <row r="807" spans="10:42">
      <c r="J807" s="2"/>
      <c r="K807" s="2"/>
      <c r="L807" s="2"/>
      <c r="M807" s="2"/>
      <c r="N807" s="2"/>
      <c r="X807" s="7"/>
      <c r="Y807" s="7"/>
      <c r="Z807" s="7"/>
      <c r="AA807" s="7"/>
      <c r="AB807" s="7"/>
      <c r="AC807" s="7"/>
      <c r="AD807" s="7"/>
      <c r="AE807" s="7"/>
      <c r="AF807" s="7"/>
      <c r="AG807" s="7"/>
      <c r="AH807" s="7"/>
      <c r="AJ807" s="2"/>
      <c r="AL807" s="4" t="s">
        <v>178</v>
      </c>
      <c r="AM807" s="4" t="s">
        <v>1203</v>
      </c>
      <c r="AO807" s="7"/>
      <c r="AP807" s="7"/>
    </row>
    <row r="808" spans="10:42">
      <c r="J808" s="2"/>
      <c r="K808" s="2"/>
      <c r="L808" s="2"/>
      <c r="M808" s="2"/>
      <c r="N808" s="2"/>
      <c r="X808" s="7"/>
      <c r="Y808" s="7"/>
      <c r="Z808" s="7"/>
      <c r="AA808" s="7"/>
      <c r="AB808" s="7"/>
      <c r="AC808" s="7"/>
      <c r="AD808" s="7"/>
      <c r="AE808" s="7"/>
      <c r="AF808" s="7"/>
      <c r="AG808" s="7"/>
      <c r="AH808" s="7"/>
      <c r="AJ808" s="2"/>
      <c r="AL808" s="4" t="s">
        <v>178</v>
      </c>
      <c r="AM808" s="4" t="s">
        <v>1204</v>
      </c>
      <c r="AO808" s="7"/>
      <c r="AP808" s="7"/>
    </row>
    <row r="809" spans="10:42">
      <c r="J809" s="2"/>
      <c r="K809" s="2"/>
      <c r="L809" s="2"/>
      <c r="M809" s="2"/>
      <c r="N809" s="2"/>
      <c r="X809" s="7"/>
      <c r="Y809" s="7"/>
      <c r="Z809" s="7"/>
      <c r="AA809" s="7"/>
      <c r="AB809" s="7"/>
      <c r="AC809" s="7"/>
      <c r="AD809" s="7"/>
      <c r="AE809" s="7"/>
      <c r="AF809" s="7"/>
      <c r="AG809" s="7"/>
      <c r="AH809" s="7"/>
      <c r="AJ809" s="2"/>
      <c r="AL809" s="4" t="s">
        <v>178</v>
      </c>
      <c r="AM809" s="4" t="s">
        <v>1205</v>
      </c>
      <c r="AO809" s="7"/>
      <c r="AP809" s="7"/>
    </row>
    <row r="810" spans="10:42">
      <c r="J810" s="2"/>
      <c r="K810" s="2"/>
      <c r="L810" s="2"/>
      <c r="M810" s="2"/>
      <c r="N810" s="2"/>
      <c r="X810" s="7"/>
      <c r="Y810" s="7"/>
      <c r="Z810" s="7"/>
      <c r="AA810" s="7"/>
      <c r="AB810" s="7"/>
      <c r="AC810" s="7"/>
      <c r="AD810" s="7"/>
      <c r="AE810" s="7"/>
      <c r="AF810" s="7"/>
      <c r="AG810" s="7"/>
      <c r="AH810" s="7"/>
      <c r="AJ810" s="2"/>
      <c r="AL810" s="4" t="s">
        <v>178</v>
      </c>
      <c r="AM810" s="4" t="s">
        <v>1206</v>
      </c>
      <c r="AO810" s="7"/>
      <c r="AP810" s="7"/>
    </row>
    <row r="811" spans="10:42">
      <c r="J811" s="2"/>
      <c r="K811" s="2"/>
      <c r="L811" s="2"/>
      <c r="M811" s="2"/>
      <c r="N811" s="2"/>
      <c r="X811" s="7"/>
      <c r="Y811" s="7"/>
      <c r="Z811" s="7"/>
      <c r="AA811" s="7"/>
      <c r="AB811" s="7"/>
      <c r="AC811" s="7"/>
      <c r="AD811" s="7"/>
      <c r="AE811" s="7"/>
      <c r="AF811" s="7"/>
      <c r="AG811" s="7"/>
      <c r="AH811" s="7"/>
      <c r="AJ811" s="2"/>
      <c r="AL811" s="4" t="s">
        <v>180</v>
      </c>
      <c r="AM811" s="4" t="s">
        <v>816</v>
      </c>
      <c r="AO811" s="7"/>
      <c r="AP811" s="7"/>
    </row>
    <row r="812" spans="10:42">
      <c r="J812" s="2"/>
      <c r="K812" s="2"/>
      <c r="L812" s="2"/>
      <c r="M812" s="2"/>
      <c r="N812" s="2"/>
      <c r="X812" s="7"/>
      <c r="Y812" s="7"/>
      <c r="Z812" s="7"/>
      <c r="AA812" s="7"/>
      <c r="AB812" s="7"/>
      <c r="AC812" s="7"/>
      <c r="AD812" s="7"/>
      <c r="AE812" s="7"/>
      <c r="AF812" s="7"/>
      <c r="AG812" s="7"/>
      <c r="AH812" s="7"/>
      <c r="AJ812" s="2"/>
      <c r="AL812" s="4" t="s">
        <v>180</v>
      </c>
      <c r="AM812" s="4" t="s">
        <v>1207</v>
      </c>
      <c r="AO812" s="7"/>
      <c r="AP812" s="7"/>
    </row>
    <row r="813" spans="10:42">
      <c r="J813" s="2"/>
      <c r="K813" s="2"/>
      <c r="L813" s="2"/>
      <c r="M813" s="2"/>
      <c r="N813" s="2"/>
      <c r="X813" s="7"/>
      <c r="Y813" s="7"/>
      <c r="Z813" s="7"/>
      <c r="AA813" s="7"/>
      <c r="AB813" s="7"/>
      <c r="AC813" s="7"/>
      <c r="AD813" s="7"/>
      <c r="AE813" s="7"/>
      <c r="AF813" s="7"/>
      <c r="AG813" s="7"/>
      <c r="AH813" s="7"/>
      <c r="AJ813" s="2"/>
      <c r="AL813" s="4" t="s">
        <v>180</v>
      </c>
      <c r="AM813" s="4" t="s">
        <v>1208</v>
      </c>
      <c r="AO813" s="7"/>
      <c r="AP813" s="7"/>
    </row>
    <row r="814" spans="10:42">
      <c r="J814" s="2"/>
      <c r="K814" s="2"/>
      <c r="L814" s="2"/>
      <c r="M814" s="2"/>
      <c r="N814" s="2"/>
      <c r="X814" s="7"/>
      <c r="Y814" s="7"/>
      <c r="Z814" s="7"/>
      <c r="AA814" s="7"/>
      <c r="AB814" s="7"/>
      <c r="AC814" s="7"/>
      <c r="AD814" s="7"/>
      <c r="AE814" s="7"/>
      <c r="AF814" s="7"/>
      <c r="AG814" s="7"/>
      <c r="AH814" s="7"/>
      <c r="AJ814" s="2"/>
      <c r="AL814" s="4" t="s">
        <v>180</v>
      </c>
      <c r="AM814" s="4" t="s">
        <v>1209</v>
      </c>
      <c r="AO814" s="7"/>
      <c r="AP814" s="7"/>
    </row>
    <row r="815" spans="10:42">
      <c r="J815" s="2"/>
      <c r="K815" s="2"/>
      <c r="L815" s="2"/>
      <c r="M815" s="2"/>
      <c r="N815" s="2"/>
      <c r="X815" s="7"/>
      <c r="Y815" s="7"/>
      <c r="Z815" s="7"/>
      <c r="AA815" s="7"/>
      <c r="AB815" s="7"/>
      <c r="AC815" s="7"/>
      <c r="AD815" s="7"/>
      <c r="AE815" s="7"/>
      <c r="AF815" s="7"/>
      <c r="AG815" s="7"/>
      <c r="AH815" s="7"/>
      <c r="AJ815" s="2"/>
      <c r="AL815" s="4" t="s">
        <v>180</v>
      </c>
      <c r="AM815" s="4" t="s">
        <v>1210</v>
      </c>
      <c r="AO815" s="7"/>
      <c r="AP815" s="7"/>
    </row>
    <row r="816" spans="10:42">
      <c r="J816" s="2"/>
      <c r="K816" s="2"/>
      <c r="L816" s="2"/>
      <c r="M816" s="2"/>
      <c r="N816" s="2"/>
      <c r="X816" s="7"/>
      <c r="Y816" s="7"/>
      <c r="Z816" s="7"/>
      <c r="AA816" s="7"/>
      <c r="AB816" s="7"/>
      <c r="AC816" s="7"/>
      <c r="AD816" s="7"/>
      <c r="AE816" s="7"/>
      <c r="AF816" s="7"/>
      <c r="AG816" s="7"/>
      <c r="AH816" s="7"/>
      <c r="AJ816" s="2"/>
      <c r="AL816" s="4" t="s">
        <v>180</v>
      </c>
      <c r="AM816" s="4" t="s">
        <v>1211</v>
      </c>
      <c r="AO816" s="7"/>
      <c r="AP816" s="7"/>
    </row>
    <row r="817" spans="10:42">
      <c r="J817" s="2"/>
      <c r="K817" s="2"/>
      <c r="L817" s="2"/>
      <c r="M817" s="2"/>
      <c r="N817" s="2"/>
      <c r="X817" s="7"/>
      <c r="Y817" s="7"/>
      <c r="Z817" s="7"/>
      <c r="AA817" s="7"/>
      <c r="AB817" s="7"/>
      <c r="AC817" s="7"/>
      <c r="AD817" s="7"/>
      <c r="AE817" s="7"/>
      <c r="AF817" s="7"/>
      <c r="AG817" s="7"/>
      <c r="AH817" s="7"/>
      <c r="AJ817" s="2"/>
      <c r="AL817" s="4" t="s">
        <v>180</v>
      </c>
      <c r="AM817" s="4" t="s">
        <v>1212</v>
      </c>
      <c r="AO817" s="7"/>
      <c r="AP817" s="7"/>
    </row>
    <row r="818" spans="10:42">
      <c r="J818" s="2"/>
      <c r="K818" s="2"/>
      <c r="L818" s="2"/>
      <c r="M818" s="2"/>
      <c r="N818" s="2"/>
      <c r="X818" s="7"/>
      <c r="Y818" s="7"/>
      <c r="Z818" s="7"/>
      <c r="AA818" s="7"/>
      <c r="AB818" s="7"/>
      <c r="AC818" s="7"/>
      <c r="AD818" s="7"/>
      <c r="AE818" s="7"/>
      <c r="AF818" s="7"/>
      <c r="AG818" s="7"/>
      <c r="AH818" s="7"/>
      <c r="AJ818" s="2"/>
      <c r="AL818" s="4" t="s">
        <v>180</v>
      </c>
      <c r="AM818" s="4" t="s">
        <v>1213</v>
      </c>
      <c r="AO818" s="7"/>
      <c r="AP818" s="7"/>
    </row>
    <row r="819" spans="10:42">
      <c r="J819" s="2"/>
      <c r="K819" s="2"/>
      <c r="L819" s="2"/>
      <c r="M819" s="2"/>
      <c r="N819" s="2"/>
      <c r="X819" s="7"/>
      <c r="Y819" s="7"/>
      <c r="Z819" s="7"/>
      <c r="AA819" s="7"/>
      <c r="AB819" s="7"/>
      <c r="AC819" s="7"/>
      <c r="AD819" s="7"/>
      <c r="AE819" s="7"/>
      <c r="AF819" s="7"/>
      <c r="AG819" s="7"/>
      <c r="AH819" s="7"/>
      <c r="AJ819" s="2"/>
      <c r="AL819" s="4" t="s">
        <v>180</v>
      </c>
      <c r="AM819" s="4" t="s">
        <v>1214</v>
      </c>
      <c r="AO819" s="7"/>
      <c r="AP819" s="7"/>
    </row>
    <row r="820" spans="10:42">
      <c r="J820" s="2"/>
      <c r="K820" s="2"/>
      <c r="L820" s="2"/>
      <c r="M820" s="2"/>
      <c r="N820" s="2"/>
      <c r="X820" s="7"/>
      <c r="Y820" s="7"/>
      <c r="Z820" s="7"/>
      <c r="AA820" s="7"/>
      <c r="AB820" s="7"/>
      <c r="AC820" s="7"/>
      <c r="AD820" s="7"/>
      <c r="AE820" s="7"/>
      <c r="AF820" s="7"/>
      <c r="AG820" s="7"/>
      <c r="AH820" s="7"/>
      <c r="AJ820" s="2"/>
      <c r="AL820" s="4" t="s">
        <v>180</v>
      </c>
      <c r="AM820" s="4" t="s">
        <v>1215</v>
      </c>
      <c r="AO820" s="7"/>
      <c r="AP820" s="7"/>
    </row>
    <row r="821" spans="10:42">
      <c r="J821" s="2"/>
      <c r="K821" s="2"/>
      <c r="L821" s="2"/>
      <c r="M821" s="2"/>
      <c r="N821" s="2"/>
      <c r="X821" s="7"/>
      <c r="Y821" s="7"/>
      <c r="Z821" s="7"/>
      <c r="AA821" s="7"/>
      <c r="AB821" s="7"/>
      <c r="AC821" s="7"/>
      <c r="AD821" s="7"/>
      <c r="AE821" s="7"/>
      <c r="AF821" s="7"/>
      <c r="AG821" s="7"/>
      <c r="AH821" s="7"/>
      <c r="AJ821" s="2"/>
      <c r="AL821" s="4" t="s">
        <v>180</v>
      </c>
      <c r="AM821" s="4" t="s">
        <v>1216</v>
      </c>
      <c r="AO821" s="7"/>
      <c r="AP821" s="7"/>
    </row>
    <row r="822" spans="10:42">
      <c r="J822" s="2"/>
      <c r="K822" s="2"/>
      <c r="L822" s="2"/>
      <c r="M822" s="2"/>
      <c r="N822" s="2"/>
      <c r="X822" s="7"/>
      <c r="Y822" s="7"/>
      <c r="Z822" s="7"/>
      <c r="AA822" s="7"/>
      <c r="AB822" s="7"/>
      <c r="AC822" s="7"/>
      <c r="AD822" s="7"/>
      <c r="AE822" s="7"/>
      <c r="AF822" s="7"/>
      <c r="AG822" s="7"/>
      <c r="AH822" s="7"/>
      <c r="AJ822" s="2"/>
      <c r="AL822" s="4" t="s">
        <v>180</v>
      </c>
      <c r="AM822" s="4" t="s">
        <v>1217</v>
      </c>
      <c r="AO822" s="7"/>
      <c r="AP822" s="7"/>
    </row>
    <row r="823" spans="10:42">
      <c r="J823" s="2"/>
      <c r="K823" s="2"/>
      <c r="L823" s="2"/>
      <c r="M823" s="2"/>
      <c r="N823" s="2"/>
      <c r="X823" s="7"/>
      <c r="Y823" s="7"/>
      <c r="Z823" s="7"/>
      <c r="AA823" s="7"/>
      <c r="AB823" s="7"/>
      <c r="AC823" s="7"/>
      <c r="AD823" s="7"/>
      <c r="AE823" s="7"/>
      <c r="AF823" s="7"/>
      <c r="AG823" s="7"/>
      <c r="AH823" s="7"/>
      <c r="AJ823" s="2"/>
      <c r="AL823" s="4" t="s">
        <v>180</v>
      </c>
      <c r="AM823" s="4" t="s">
        <v>1218</v>
      </c>
      <c r="AO823" s="7"/>
      <c r="AP823" s="7"/>
    </row>
    <row r="824" spans="10:42">
      <c r="J824" s="2"/>
      <c r="K824" s="2"/>
      <c r="L824" s="2"/>
      <c r="M824" s="2"/>
      <c r="N824" s="2"/>
      <c r="X824" s="7"/>
      <c r="Y824" s="7"/>
      <c r="Z824" s="7"/>
      <c r="AA824" s="7"/>
      <c r="AB824" s="7"/>
      <c r="AC824" s="7"/>
      <c r="AD824" s="7"/>
      <c r="AE824" s="7"/>
      <c r="AF824" s="7"/>
      <c r="AG824" s="7"/>
      <c r="AH824" s="7"/>
      <c r="AJ824" s="2"/>
      <c r="AL824" s="4" t="s">
        <v>180</v>
      </c>
      <c r="AM824" s="4" t="s">
        <v>1219</v>
      </c>
      <c r="AO824" s="7"/>
      <c r="AP824" s="7"/>
    </row>
    <row r="825" spans="10:42">
      <c r="J825" s="2"/>
      <c r="K825" s="2"/>
      <c r="L825" s="2"/>
      <c r="M825" s="2"/>
      <c r="N825" s="2"/>
      <c r="X825" s="7"/>
      <c r="Y825" s="7"/>
      <c r="Z825" s="7"/>
      <c r="AA825" s="7"/>
      <c r="AB825" s="7"/>
      <c r="AC825" s="7"/>
      <c r="AD825" s="7"/>
      <c r="AE825" s="7"/>
      <c r="AF825" s="7"/>
      <c r="AG825" s="7"/>
      <c r="AH825" s="7"/>
      <c r="AJ825" s="2"/>
      <c r="AL825" s="4" t="s">
        <v>180</v>
      </c>
      <c r="AM825" s="4" t="s">
        <v>1220</v>
      </c>
      <c r="AO825" s="7"/>
      <c r="AP825" s="7"/>
    </row>
    <row r="826" spans="10:42">
      <c r="J826" s="2"/>
      <c r="K826" s="2"/>
      <c r="L826" s="2"/>
      <c r="M826" s="2"/>
      <c r="N826" s="2"/>
      <c r="X826" s="7"/>
      <c r="Y826" s="7"/>
      <c r="Z826" s="7"/>
      <c r="AA826" s="7"/>
      <c r="AB826" s="7"/>
      <c r="AC826" s="7"/>
      <c r="AD826" s="7"/>
      <c r="AE826" s="7"/>
      <c r="AF826" s="7"/>
      <c r="AG826" s="7"/>
      <c r="AH826" s="7"/>
      <c r="AJ826" s="2"/>
      <c r="AL826" s="4" t="s">
        <v>180</v>
      </c>
      <c r="AM826" s="4" t="s">
        <v>1221</v>
      </c>
      <c r="AO826" s="7"/>
      <c r="AP826" s="7"/>
    </row>
    <row r="827" spans="10:42">
      <c r="J827" s="2"/>
      <c r="K827" s="2"/>
      <c r="L827" s="2"/>
      <c r="M827" s="2"/>
      <c r="N827" s="2"/>
      <c r="X827" s="7"/>
      <c r="Y827" s="7"/>
      <c r="Z827" s="7"/>
      <c r="AA827" s="7"/>
      <c r="AB827" s="7"/>
      <c r="AC827" s="7"/>
      <c r="AD827" s="7"/>
      <c r="AE827" s="7"/>
      <c r="AF827" s="7"/>
      <c r="AG827" s="7"/>
      <c r="AH827" s="7"/>
      <c r="AJ827" s="2"/>
      <c r="AL827" s="4" t="s">
        <v>180</v>
      </c>
      <c r="AM827" s="4" t="s">
        <v>594</v>
      </c>
      <c r="AO827" s="7"/>
      <c r="AP827" s="7"/>
    </row>
    <row r="828" spans="10:42">
      <c r="J828" s="2"/>
      <c r="K828" s="2"/>
      <c r="L828" s="2"/>
      <c r="M828" s="2"/>
      <c r="N828" s="2"/>
      <c r="X828" s="7"/>
      <c r="Y828" s="7"/>
      <c r="Z828" s="7"/>
      <c r="AA828" s="7"/>
      <c r="AB828" s="7"/>
      <c r="AC828" s="7"/>
      <c r="AD828" s="7"/>
      <c r="AE828" s="7"/>
      <c r="AF828" s="7"/>
      <c r="AG828" s="7"/>
      <c r="AH828" s="7"/>
      <c r="AJ828" s="2"/>
      <c r="AL828" s="4" t="s">
        <v>180</v>
      </c>
      <c r="AM828" s="4" t="s">
        <v>1222</v>
      </c>
      <c r="AO828" s="7"/>
      <c r="AP828" s="7"/>
    </row>
    <row r="829" spans="10:42">
      <c r="J829" s="2"/>
      <c r="K829" s="2"/>
      <c r="L829" s="2"/>
      <c r="M829" s="2"/>
      <c r="N829" s="2"/>
      <c r="X829" s="7"/>
      <c r="Y829" s="7"/>
      <c r="Z829" s="7"/>
      <c r="AA829" s="7"/>
      <c r="AB829" s="7"/>
      <c r="AC829" s="7"/>
      <c r="AD829" s="7"/>
      <c r="AE829" s="7"/>
      <c r="AF829" s="7"/>
      <c r="AG829" s="7"/>
      <c r="AH829" s="7"/>
      <c r="AJ829" s="2"/>
      <c r="AL829" s="4" t="s">
        <v>180</v>
      </c>
      <c r="AM829" s="4" t="s">
        <v>1223</v>
      </c>
      <c r="AO829" s="7"/>
      <c r="AP829" s="7"/>
    </row>
    <row r="830" spans="10:42">
      <c r="J830" s="2"/>
      <c r="K830" s="2"/>
      <c r="L830" s="2"/>
      <c r="M830" s="2"/>
      <c r="N830" s="2"/>
      <c r="X830" s="7"/>
      <c r="Y830" s="7"/>
      <c r="Z830" s="7"/>
      <c r="AA830" s="7"/>
      <c r="AB830" s="7"/>
      <c r="AC830" s="7"/>
      <c r="AD830" s="7"/>
      <c r="AE830" s="7"/>
      <c r="AF830" s="7"/>
      <c r="AG830" s="7"/>
      <c r="AH830" s="7"/>
      <c r="AJ830" s="2"/>
      <c r="AL830" s="4" t="s">
        <v>180</v>
      </c>
      <c r="AM830" s="4" t="s">
        <v>1224</v>
      </c>
      <c r="AO830" s="7"/>
      <c r="AP830" s="7"/>
    </row>
    <row r="831" spans="10:42">
      <c r="J831" s="2"/>
      <c r="K831" s="2"/>
      <c r="L831" s="2"/>
      <c r="M831" s="2"/>
      <c r="N831" s="2"/>
      <c r="X831" s="7"/>
      <c r="Y831" s="7"/>
      <c r="Z831" s="7"/>
      <c r="AA831" s="7"/>
      <c r="AB831" s="7"/>
      <c r="AC831" s="7"/>
      <c r="AD831" s="7"/>
      <c r="AE831" s="7"/>
      <c r="AF831" s="7"/>
      <c r="AG831" s="7"/>
      <c r="AH831" s="7"/>
      <c r="AJ831" s="2"/>
      <c r="AL831" s="4" t="s">
        <v>180</v>
      </c>
      <c r="AM831" s="4" t="s">
        <v>1225</v>
      </c>
      <c r="AO831" s="7"/>
      <c r="AP831" s="7"/>
    </row>
    <row r="832" spans="10:42">
      <c r="J832" s="2"/>
      <c r="K832" s="2"/>
      <c r="L832" s="2"/>
      <c r="M832" s="2"/>
      <c r="N832" s="2"/>
      <c r="X832" s="7"/>
      <c r="Y832" s="7"/>
      <c r="Z832" s="7"/>
      <c r="AA832" s="7"/>
      <c r="AB832" s="7"/>
      <c r="AC832" s="7"/>
      <c r="AD832" s="7"/>
      <c r="AE832" s="7"/>
      <c r="AF832" s="7"/>
      <c r="AG832" s="7"/>
      <c r="AH832" s="7"/>
      <c r="AJ832" s="2"/>
      <c r="AL832" s="4" t="s">
        <v>180</v>
      </c>
      <c r="AM832" s="4" t="s">
        <v>1226</v>
      </c>
      <c r="AO832" s="7"/>
      <c r="AP832" s="7"/>
    </row>
    <row r="833" spans="10:42">
      <c r="J833" s="2"/>
      <c r="K833" s="2"/>
      <c r="L833" s="2"/>
      <c r="M833" s="2"/>
      <c r="N833" s="2"/>
      <c r="X833" s="7"/>
      <c r="Y833" s="7"/>
      <c r="Z833" s="7"/>
      <c r="AA833" s="7"/>
      <c r="AB833" s="7"/>
      <c r="AC833" s="7"/>
      <c r="AD833" s="7"/>
      <c r="AE833" s="7"/>
      <c r="AF833" s="7"/>
      <c r="AG833" s="7"/>
      <c r="AH833" s="7"/>
      <c r="AJ833" s="2"/>
      <c r="AL833" s="4" t="s">
        <v>180</v>
      </c>
      <c r="AM833" s="4" t="s">
        <v>1227</v>
      </c>
      <c r="AO833" s="7"/>
      <c r="AP833" s="7"/>
    </row>
    <row r="834" spans="10:42">
      <c r="J834" s="2"/>
      <c r="K834" s="2"/>
      <c r="L834" s="2"/>
      <c r="M834" s="2"/>
      <c r="N834" s="2"/>
      <c r="X834" s="7"/>
      <c r="Y834" s="7"/>
      <c r="Z834" s="7"/>
      <c r="AA834" s="7"/>
      <c r="AB834" s="7"/>
      <c r="AC834" s="7"/>
      <c r="AD834" s="7"/>
      <c r="AE834" s="7"/>
      <c r="AF834" s="7"/>
      <c r="AG834" s="7"/>
      <c r="AH834" s="7"/>
      <c r="AJ834" s="2"/>
      <c r="AL834" s="4" t="s">
        <v>180</v>
      </c>
      <c r="AM834" s="4" t="s">
        <v>1228</v>
      </c>
      <c r="AO834" s="7"/>
      <c r="AP834" s="7"/>
    </row>
    <row r="835" spans="10:42">
      <c r="J835" s="2"/>
      <c r="K835" s="2"/>
      <c r="L835" s="2"/>
      <c r="M835" s="2"/>
      <c r="N835" s="2"/>
      <c r="X835" s="7"/>
      <c r="Y835" s="7"/>
      <c r="Z835" s="7"/>
      <c r="AA835" s="7"/>
      <c r="AB835" s="7"/>
      <c r="AC835" s="7"/>
      <c r="AD835" s="7"/>
      <c r="AE835" s="7"/>
      <c r="AF835" s="7"/>
      <c r="AG835" s="7"/>
      <c r="AH835" s="7"/>
      <c r="AJ835" s="2"/>
      <c r="AL835" s="4" t="s">
        <v>180</v>
      </c>
      <c r="AM835" s="4" t="s">
        <v>1229</v>
      </c>
      <c r="AO835" s="7"/>
      <c r="AP835" s="7"/>
    </row>
    <row r="836" spans="10:42">
      <c r="J836" s="2"/>
      <c r="K836" s="2"/>
      <c r="L836" s="2"/>
      <c r="M836" s="2"/>
      <c r="N836" s="2"/>
      <c r="X836" s="7"/>
      <c r="Y836" s="7"/>
      <c r="Z836" s="7"/>
      <c r="AA836" s="7"/>
      <c r="AB836" s="7"/>
      <c r="AC836" s="7"/>
      <c r="AD836" s="7"/>
      <c r="AE836" s="7"/>
      <c r="AF836" s="7"/>
      <c r="AG836" s="7"/>
      <c r="AH836" s="7"/>
      <c r="AJ836" s="2"/>
      <c r="AL836" s="4" t="s">
        <v>180</v>
      </c>
      <c r="AM836" s="4" t="s">
        <v>1230</v>
      </c>
      <c r="AO836" s="7"/>
      <c r="AP836" s="7"/>
    </row>
    <row r="837" spans="10:42">
      <c r="J837" s="2"/>
      <c r="K837" s="2"/>
      <c r="L837" s="2"/>
      <c r="M837" s="2"/>
      <c r="N837" s="2"/>
      <c r="X837" s="7"/>
      <c r="Y837" s="7"/>
      <c r="Z837" s="7"/>
      <c r="AA837" s="7"/>
      <c r="AB837" s="7"/>
      <c r="AC837" s="7"/>
      <c r="AD837" s="7"/>
      <c r="AE837" s="7"/>
      <c r="AF837" s="7"/>
      <c r="AG837" s="7"/>
      <c r="AH837" s="7"/>
      <c r="AJ837" s="2"/>
      <c r="AL837" s="4" t="s">
        <v>180</v>
      </c>
      <c r="AM837" s="4" t="s">
        <v>1231</v>
      </c>
      <c r="AO837" s="7"/>
      <c r="AP837" s="7"/>
    </row>
    <row r="838" spans="10:42">
      <c r="J838" s="2"/>
      <c r="K838" s="2"/>
      <c r="L838" s="2"/>
      <c r="M838" s="2"/>
      <c r="N838" s="2"/>
      <c r="X838" s="7"/>
      <c r="Y838" s="7"/>
      <c r="Z838" s="7"/>
      <c r="AA838" s="7"/>
      <c r="AB838" s="7"/>
      <c r="AC838" s="7"/>
      <c r="AD838" s="7"/>
      <c r="AE838" s="7"/>
      <c r="AF838" s="7"/>
      <c r="AG838" s="7"/>
      <c r="AH838" s="7"/>
      <c r="AJ838" s="2"/>
      <c r="AL838" s="4" t="s">
        <v>182</v>
      </c>
      <c r="AM838" s="4" t="s">
        <v>820</v>
      </c>
      <c r="AO838" s="7"/>
      <c r="AP838" s="7"/>
    </row>
    <row r="839" spans="10:42">
      <c r="J839" s="2"/>
      <c r="K839" s="2"/>
      <c r="L839" s="2"/>
      <c r="M839" s="2"/>
      <c r="N839" s="2"/>
      <c r="X839" s="7"/>
      <c r="Y839" s="7"/>
      <c r="Z839" s="7"/>
      <c r="AA839" s="7"/>
      <c r="AB839" s="7"/>
      <c r="AC839" s="7"/>
      <c r="AD839" s="7"/>
      <c r="AE839" s="7"/>
      <c r="AF839" s="7"/>
      <c r="AG839" s="7"/>
      <c r="AH839" s="7"/>
      <c r="AJ839" s="2"/>
      <c r="AL839" s="4" t="s">
        <v>182</v>
      </c>
      <c r="AM839" s="4" t="s">
        <v>822</v>
      </c>
      <c r="AO839" s="7"/>
      <c r="AP839" s="7"/>
    </row>
    <row r="840" spans="10:42">
      <c r="J840" s="2"/>
      <c r="K840" s="2"/>
      <c r="L840" s="2"/>
      <c r="M840" s="2"/>
      <c r="N840" s="2"/>
      <c r="X840" s="7"/>
      <c r="Y840" s="7"/>
      <c r="Z840" s="7"/>
      <c r="AA840" s="7"/>
      <c r="AB840" s="7"/>
      <c r="AC840" s="7"/>
      <c r="AD840" s="7"/>
      <c r="AE840" s="7"/>
      <c r="AF840" s="7"/>
      <c r="AG840" s="7"/>
      <c r="AH840" s="7"/>
      <c r="AJ840" s="2"/>
      <c r="AL840" s="4" t="s">
        <v>182</v>
      </c>
      <c r="AM840" s="4" t="s">
        <v>1232</v>
      </c>
      <c r="AO840" s="7"/>
      <c r="AP840" s="7"/>
    </row>
    <row r="841" spans="10:42">
      <c r="J841" s="2"/>
      <c r="K841" s="2"/>
      <c r="L841" s="2"/>
      <c r="M841" s="2"/>
      <c r="N841" s="2"/>
      <c r="X841" s="7"/>
      <c r="Y841" s="7"/>
      <c r="Z841" s="7"/>
      <c r="AA841" s="7"/>
      <c r="AB841" s="7"/>
      <c r="AC841" s="7"/>
      <c r="AD841" s="7"/>
      <c r="AE841" s="7"/>
      <c r="AF841" s="7"/>
      <c r="AG841" s="7"/>
      <c r="AH841" s="7"/>
      <c r="AJ841" s="2"/>
      <c r="AL841" s="4" t="s">
        <v>182</v>
      </c>
      <c r="AM841" s="4" t="s">
        <v>1233</v>
      </c>
      <c r="AO841" s="7"/>
      <c r="AP841" s="7"/>
    </row>
    <row r="842" spans="10:42">
      <c r="J842" s="2"/>
      <c r="K842" s="2"/>
      <c r="L842" s="2"/>
      <c r="M842" s="2"/>
      <c r="N842" s="2"/>
      <c r="X842" s="7"/>
      <c r="Y842" s="7"/>
      <c r="Z842" s="7"/>
      <c r="AA842" s="7"/>
      <c r="AB842" s="7"/>
      <c r="AC842" s="7"/>
      <c r="AD842" s="7"/>
      <c r="AE842" s="7"/>
      <c r="AF842" s="7"/>
      <c r="AG842" s="7"/>
      <c r="AH842" s="7"/>
      <c r="AJ842" s="2"/>
      <c r="AL842" s="4" t="s">
        <v>182</v>
      </c>
      <c r="AM842" s="4" t="s">
        <v>1234</v>
      </c>
      <c r="AO842" s="7"/>
      <c r="AP842" s="7"/>
    </row>
    <row r="843" spans="10:42">
      <c r="J843" s="2"/>
      <c r="K843" s="2"/>
      <c r="L843" s="2"/>
      <c r="M843" s="2"/>
      <c r="N843" s="2"/>
      <c r="X843" s="7"/>
      <c r="Y843" s="7"/>
      <c r="Z843" s="7"/>
      <c r="AA843" s="7"/>
      <c r="AB843" s="7"/>
      <c r="AC843" s="7"/>
      <c r="AD843" s="7"/>
      <c r="AE843" s="7"/>
      <c r="AF843" s="7"/>
      <c r="AG843" s="7"/>
      <c r="AH843" s="7"/>
      <c r="AJ843" s="2"/>
      <c r="AL843" s="4" t="s">
        <v>182</v>
      </c>
      <c r="AM843" s="4" t="s">
        <v>1235</v>
      </c>
      <c r="AO843" s="7"/>
      <c r="AP843" s="7"/>
    </row>
    <row r="844" spans="10:42">
      <c r="J844" s="2"/>
      <c r="K844" s="2"/>
      <c r="L844" s="2"/>
      <c r="M844" s="2"/>
      <c r="N844" s="2"/>
      <c r="X844" s="7"/>
      <c r="Y844" s="7"/>
      <c r="Z844" s="7"/>
      <c r="AA844" s="7"/>
      <c r="AB844" s="7"/>
      <c r="AC844" s="7"/>
      <c r="AD844" s="7"/>
      <c r="AE844" s="7"/>
      <c r="AF844" s="7"/>
      <c r="AG844" s="7"/>
      <c r="AH844" s="7"/>
      <c r="AJ844" s="2"/>
      <c r="AL844" s="4" t="s">
        <v>182</v>
      </c>
      <c r="AM844" s="4" t="s">
        <v>1236</v>
      </c>
      <c r="AO844" s="7"/>
      <c r="AP844" s="7"/>
    </row>
    <row r="845" spans="10:42">
      <c r="J845" s="2"/>
      <c r="K845" s="2"/>
      <c r="L845" s="2"/>
      <c r="M845" s="2"/>
      <c r="N845" s="2"/>
      <c r="X845" s="7"/>
      <c r="Y845" s="7"/>
      <c r="Z845" s="7"/>
      <c r="AA845" s="7"/>
      <c r="AB845" s="7"/>
      <c r="AC845" s="7"/>
      <c r="AD845" s="7"/>
      <c r="AE845" s="7"/>
      <c r="AF845" s="7"/>
      <c r="AG845" s="7"/>
      <c r="AH845" s="7"/>
      <c r="AJ845" s="2"/>
      <c r="AL845" s="4" t="s">
        <v>182</v>
      </c>
      <c r="AM845" s="4" t="s">
        <v>1237</v>
      </c>
      <c r="AO845" s="7"/>
      <c r="AP845" s="7"/>
    </row>
    <row r="846" spans="10:42">
      <c r="J846" s="2"/>
      <c r="K846" s="2"/>
      <c r="L846" s="2"/>
      <c r="M846" s="2"/>
      <c r="N846" s="2"/>
      <c r="X846" s="7"/>
      <c r="Y846" s="7"/>
      <c r="Z846" s="7"/>
      <c r="AA846" s="7"/>
      <c r="AB846" s="7"/>
      <c r="AC846" s="7"/>
      <c r="AD846" s="7"/>
      <c r="AE846" s="7"/>
      <c r="AF846" s="7"/>
      <c r="AG846" s="7"/>
      <c r="AH846" s="7"/>
      <c r="AJ846" s="2"/>
      <c r="AL846" s="4" t="s">
        <v>182</v>
      </c>
      <c r="AM846" s="4" t="s">
        <v>1238</v>
      </c>
      <c r="AO846" s="7"/>
      <c r="AP846" s="7"/>
    </row>
    <row r="847" spans="10:42">
      <c r="J847" s="2"/>
      <c r="K847" s="2"/>
      <c r="L847" s="2"/>
      <c r="M847" s="2"/>
      <c r="N847" s="2"/>
      <c r="X847" s="7"/>
      <c r="Y847" s="7"/>
      <c r="Z847" s="7"/>
      <c r="AA847" s="7"/>
      <c r="AB847" s="7"/>
      <c r="AC847" s="7"/>
      <c r="AD847" s="7"/>
      <c r="AE847" s="7"/>
      <c r="AF847" s="7"/>
      <c r="AG847" s="7"/>
      <c r="AH847" s="7"/>
      <c r="AJ847" s="2"/>
      <c r="AL847" s="4" t="s">
        <v>182</v>
      </c>
      <c r="AM847" s="4" t="s">
        <v>1239</v>
      </c>
      <c r="AO847" s="7"/>
      <c r="AP847" s="7"/>
    </row>
    <row r="848" spans="10:42">
      <c r="J848" s="2"/>
      <c r="K848" s="2"/>
      <c r="L848" s="2"/>
      <c r="M848" s="2"/>
      <c r="N848" s="2"/>
      <c r="X848" s="7"/>
      <c r="Y848" s="7"/>
      <c r="Z848" s="7"/>
      <c r="AA848" s="7"/>
      <c r="AB848" s="7"/>
      <c r="AC848" s="7"/>
      <c r="AD848" s="7"/>
      <c r="AE848" s="7"/>
      <c r="AF848" s="7"/>
      <c r="AG848" s="7"/>
      <c r="AH848" s="7"/>
      <c r="AJ848" s="2"/>
      <c r="AL848" s="4" t="s">
        <v>182</v>
      </c>
      <c r="AM848" s="4" t="s">
        <v>1240</v>
      </c>
      <c r="AO848" s="7"/>
      <c r="AP848" s="7"/>
    </row>
    <row r="849" spans="10:42">
      <c r="J849" s="2"/>
      <c r="K849" s="2"/>
      <c r="L849" s="2"/>
      <c r="M849" s="2"/>
      <c r="N849" s="2"/>
      <c r="X849" s="7"/>
      <c r="Y849" s="7"/>
      <c r="Z849" s="7"/>
      <c r="AA849" s="7"/>
      <c r="AB849" s="7"/>
      <c r="AC849" s="7"/>
      <c r="AD849" s="7"/>
      <c r="AE849" s="7"/>
      <c r="AF849" s="7"/>
      <c r="AG849" s="7"/>
      <c r="AH849" s="7"/>
      <c r="AJ849" s="2"/>
      <c r="AL849" s="4" t="s">
        <v>182</v>
      </c>
      <c r="AM849" s="4" t="s">
        <v>1241</v>
      </c>
      <c r="AO849" s="7"/>
      <c r="AP849" s="7"/>
    </row>
    <row r="850" spans="10:42">
      <c r="J850" s="2"/>
      <c r="K850" s="2"/>
      <c r="L850" s="2"/>
      <c r="M850" s="2"/>
      <c r="N850" s="2"/>
      <c r="X850" s="7"/>
      <c r="Y850" s="7"/>
      <c r="Z850" s="7"/>
      <c r="AA850" s="7"/>
      <c r="AB850" s="7"/>
      <c r="AC850" s="7"/>
      <c r="AD850" s="7"/>
      <c r="AE850" s="7"/>
      <c r="AF850" s="7"/>
      <c r="AG850" s="7"/>
      <c r="AH850" s="7"/>
      <c r="AJ850" s="2"/>
      <c r="AL850" s="4" t="s">
        <v>182</v>
      </c>
      <c r="AM850" s="4" t="s">
        <v>1242</v>
      </c>
      <c r="AO850" s="7"/>
      <c r="AP850" s="7"/>
    </row>
    <row r="851" spans="10:42">
      <c r="J851" s="2"/>
      <c r="K851" s="2"/>
      <c r="L851" s="2"/>
      <c r="M851" s="2"/>
      <c r="N851" s="2"/>
      <c r="X851" s="7"/>
      <c r="Y851" s="7"/>
      <c r="Z851" s="7"/>
      <c r="AA851" s="7"/>
      <c r="AB851" s="7"/>
      <c r="AC851" s="7"/>
      <c r="AD851" s="7"/>
      <c r="AE851" s="7"/>
      <c r="AF851" s="7"/>
      <c r="AG851" s="7"/>
      <c r="AH851" s="7"/>
      <c r="AJ851" s="2"/>
      <c r="AL851" s="4" t="s">
        <v>182</v>
      </c>
      <c r="AM851" s="4" t="s">
        <v>1243</v>
      </c>
      <c r="AO851" s="7"/>
      <c r="AP851" s="7"/>
    </row>
    <row r="852" spans="10:42">
      <c r="J852" s="2"/>
      <c r="K852" s="2"/>
      <c r="L852" s="2"/>
      <c r="M852" s="2"/>
      <c r="N852" s="2"/>
      <c r="X852" s="7"/>
      <c r="Y852" s="7"/>
      <c r="Z852" s="7"/>
      <c r="AA852" s="7"/>
      <c r="AB852" s="7"/>
      <c r="AC852" s="7"/>
      <c r="AD852" s="7"/>
      <c r="AE852" s="7"/>
      <c r="AF852" s="7"/>
      <c r="AG852" s="7"/>
      <c r="AH852" s="7"/>
      <c r="AJ852" s="2"/>
      <c r="AL852" s="4" t="s">
        <v>182</v>
      </c>
      <c r="AM852" s="4" t="s">
        <v>824</v>
      </c>
      <c r="AO852" s="7"/>
      <c r="AP852" s="7"/>
    </row>
    <row r="853" spans="10:42">
      <c r="J853" s="2"/>
      <c r="K853" s="2"/>
      <c r="L853" s="2"/>
      <c r="M853" s="2"/>
      <c r="N853" s="2"/>
      <c r="X853" s="7"/>
      <c r="Y853" s="7"/>
      <c r="Z853" s="7"/>
      <c r="AA853" s="7"/>
      <c r="AB853" s="7"/>
      <c r="AC853" s="7"/>
      <c r="AD853" s="7"/>
      <c r="AE853" s="7"/>
      <c r="AF853" s="7"/>
      <c r="AG853" s="7"/>
      <c r="AH853" s="7"/>
      <c r="AJ853" s="2"/>
      <c r="AL853" s="4" t="s">
        <v>182</v>
      </c>
      <c r="AM853" s="4" t="s">
        <v>1244</v>
      </c>
      <c r="AO853" s="7"/>
      <c r="AP853" s="7"/>
    </row>
    <row r="854" spans="10:42">
      <c r="J854" s="2"/>
      <c r="K854" s="2"/>
      <c r="L854" s="2"/>
      <c r="M854" s="2"/>
      <c r="N854" s="2"/>
      <c r="X854" s="7"/>
      <c r="Y854" s="7"/>
      <c r="Z854" s="7"/>
      <c r="AA854" s="7"/>
      <c r="AB854" s="7"/>
      <c r="AC854" s="7"/>
      <c r="AD854" s="7"/>
      <c r="AE854" s="7"/>
      <c r="AF854" s="7"/>
      <c r="AG854" s="7"/>
      <c r="AH854" s="7"/>
      <c r="AJ854" s="2"/>
      <c r="AL854" s="4" t="s">
        <v>182</v>
      </c>
      <c r="AM854" s="4" t="s">
        <v>1245</v>
      </c>
      <c r="AO854" s="7"/>
      <c r="AP854" s="7"/>
    </row>
    <row r="855" spans="10:42">
      <c r="J855" s="2"/>
      <c r="K855" s="2"/>
      <c r="L855" s="2"/>
      <c r="M855" s="2"/>
      <c r="N855" s="2"/>
      <c r="X855" s="7"/>
      <c r="Y855" s="7"/>
      <c r="Z855" s="7"/>
      <c r="AA855" s="7"/>
      <c r="AB855" s="7"/>
      <c r="AC855" s="7"/>
      <c r="AD855" s="7"/>
      <c r="AE855" s="7"/>
      <c r="AF855" s="7"/>
      <c r="AG855" s="7"/>
      <c r="AH855" s="7"/>
      <c r="AJ855" s="2"/>
      <c r="AL855" s="4" t="s">
        <v>182</v>
      </c>
      <c r="AM855" s="4" t="s">
        <v>1246</v>
      </c>
      <c r="AO855" s="7"/>
      <c r="AP855" s="7"/>
    </row>
    <row r="856" spans="10:42">
      <c r="J856" s="2"/>
      <c r="K856" s="2"/>
      <c r="L856" s="2"/>
      <c r="M856" s="2"/>
      <c r="N856" s="2"/>
      <c r="X856" s="7"/>
      <c r="Y856" s="7"/>
      <c r="Z856" s="7"/>
      <c r="AA856" s="7"/>
      <c r="AB856" s="7"/>
      <c r="AC856" s="7"/>
      <c r="AD856" s="7"/>
      <c r="AE856" s="7"/>
      <c r="AF856" s="7"/>
      <c r="AG856" s="7"/>
      <c r="AH856" s="7"/>
      <c r="AJ856" s="2"/>
      <c r="AL856" s="4" t="s">
        <v>182</v>
      </c>
      <c r="AM856" s="4" t="s">
        <v>1247</v>
      </c>
      <c r="AO856" s="7"/>
      <c r="AP856" s="7"/>
    </row>
    <row r="857" spans="10:42">
      <c r="J857" s="2"/>
      <c r="K857" s="2"/>
      <c r="L857" s="2"/>
      <c r="M857" s="2"/>
      <c r="N857" s="2"/>
      <c r="X857" s="7"/>
      <c r="Y857" s="7"/>
      <c r="Z857" s="7"/>
      <c r="AA857" s="7"/>
      <c r="AB857" s="7"/>
      <c r="AC857" s="7"/>
      <c r="AD857" s="7"/>
      <c r="AE857" s="7"/>
      <c r="AF857" s="7"/>
      <c r="AG857" s="7"/>
      <c r="AH857" s="7"/>
      <c r="AJ857" s="2"/>
      <c r="AL857" s="4" t="s">
        <v>182</v>
      </c>
      <c r="AM857" s="4" t="s">
        <v>1248</v>
      </c>
      <c r="AO857" s="7"/>
      <c r="AP857" s="7"/>
    </row>
    <row r="858" spans="10:42">
      <c r="J858" s="2"/>
      <c r="K858" s="2"/>
      <c r="L858" s="2"/>
      <c r="M858" s="2"/>
      <c r="N858" s="2"/>
      <c r="X858" s="7"/>
      <c r="Y858" s="7"/>
      <c r="Z858" s="7"/>
      <c r="AA858" s="7"/>
      <c r="AB858" s="7"/>
      <c r="AC858" s="7"/>
      <c r="AD858" s="7"/>
      <c r="AE858" s="7"/>
      <c r="AF858" s="7"/>
      <c r="AG858" s="7"/>
      <c r="AH858" s="7"/>
      <c r="AJ858" s="2"/>
      <c r="AL858" s="4" t="s">
        <v>182</v>
      </c>
      <c r="AM858" s="4" t="s">
        <v>1249</v>
      </c>
      <c r="AO858" s="7"/>
      <c r="AP858" s="7"/>
    </row>
    <row r="859" spans="10:42">
      <c r="J859" s="2"/>
      <c r="K859" s="2"/>
      <c r="L859" s="2"/>
      <c r="M859" s="2"/>
      <c r="N859" s="2"/>
      <c r="X859" s="7"/>
      <c r="Y859" s="7"/>
      <c r="Z859" s="7"/>
      <c r="AA859" s="7"/>
      <c r="AB859" s="7"/>
      <c r="AC859" s="7"/>
      <c r="AD859" s="7"/>
      <c r="AE859" s="7"/>
      <c r="AF859" s="7"/>
      <c r="AG859" s="7"/>
      <c r="AH859" s="7"/>
      <c r="AJ859" s="2"/>
      <c r="AL859" s="4" t="s">
        <v>182</v>
      </c>
      <c r="AM859" s="4" t="s">
        <v>1028</v>
      </c>
      <c r="AO859" s="7"/>
      <c r="AP859" s="7"/>
    </row>
    <row r="860" spans="10:42">
      <c r="J860" s="2"/>
      <c r="K860" s="2"/>
      <c r="L860" s="2"/>
      <c r="M860" s="2"/>
      <c r="N860" s="2"/>
      <c r="X860" s="7"/>
      <c r="Y860" s="7"/>
      <c r="Z860" s="7"/>
      <c r="AA860" s="7"/>
      <c r="AB860" s="7"/>
      <c r="AC860" s="7"/>
      <c r="AD860" s="7"/>
      <c r="AE860" s="7"/>
      <c r="AF860" s="7"/>
      <c r="AG860" s="7"/>
      <c r="AH860" s="7"/>
      <c r="AJ860" s="2"/>
      <c r="AL860" s="4" t="s">
        <v>182</v>
      </c>
      <c r="AM860" s="4" t="s">
        <v>1250</v>
      </c>
      <c r="AO860" s="7"/>
      <c r="AP860" s="7"/>
    </row>
    <row r="861" spans="10:42">
      <c r="J861" s="2"/>
      <c r="K861" s="2"/>
      <c r="L861" s="2"/>
      <c r="M861" s="2"/>
      <c r="N861" s="2"/>
      <c r="X861" s="7"/>
      <c r="Y861" s="7"/>
      <c r="Z861" s="7"/>
      <c r="AA861" s="7"/>
      <c r="AB861" s="7"/>
      <c r="AC861" s="7"/>
      <c r="AD861" s="7"/>
      <c r="AE861" s="7"/>
      <c r="AF861" s="7"/>
      <c r="AG861" s="7"/>
      <c r="AH861" s="7"/>
      <c r="AJ861" s="2"/>
      <c r="AL861" s="4" t="s">
        <v>182</v>
      </c>
      <c r="AM861" s="4" t="s">
        <v>1251</v>
      </c>
      <c r="AO861" s="7"/>
      <c r="AP861" s="7"/>
    </row>
    <row r="862" spans="10:42">
      <c r="J862" s="2"/>
      <c r="K862" s="2"/>
      <c r="L862" s="2"/>
      <c r="M862" s="2"/>
      <c r="N862" s="2"/>
      <c r="X862" s="7"/>
      <c r="Y862" s="7"/>
      <c r="Z862" s="7"/>
      <c r="AA862" s="7"/>
      <c r="AB862" s="7"/>
      <c r="AC862" s="7"/>
      <c r="AD862" s="7"/>
      <c r="AE862" s="7"/>
      <c r="AF862" s="7"/>
      <c r="AG862" s="7"/>
      <c r="AH862" s="7"/>
      <c r="AJ862" s="2"/>
      <c r="AL862" s="4" t="s">
        <v>182</v>
      </c>
      <c r="AM862" s="4" t="s">
        <v>1252</v>
      </c>
      <c r="AO862" s="7"/>
      <c r="AP862" s="7"/>
    </row>
    <row r="863" spans="10:42">
      <c r="J863" s="2"/>
      <c r="K863" s="2"/>
      <c r="L863" s="2"/>
      <c r="M863" s="2"/>
      <c r="N863" s="2"/>
      <c r="X863" s="7"/>
      <c r="Y863" s="7"/>
      <c r="Z863" s="7"/>
      <c r="AA863" s="7"/>
      <c r="AB863" s="7"/>
      <c r="AC863" s="7"/>
      <c r="AD863" s="7"/>
      <c r="AE863" s="7"/>
      <c r="AF863" s="7"/>
      <c r="AG863" s="7"/>
      <c r="AH863" s="7"/>
      <c r="AJ863" s="2"/>
      <c r="AL863" s="4" t="s">
        <v>182</v>
      </c>
      <c r="AM863" s="4" t="s">
        <v>1253</v>
      </c>
      <c r="AO863" s="7"/>
      <c r="AP863" s="7"/>
    </row>
    <row r="864" spans="10:42">
      <c r="J864" s="2"/>
      <c r="K864" s="2"/>
      <c r="L864" s="2"/>
      <c r="M864" s="2"/>
      <c r="N864" s="2"/>
      <c r="X864" s="7"/>
      <c r="Y864" s="7"/>
      <c r="Z864" s="7"/>
      <c r="AA864" s="7"/>
      <c r="AB864" s="7"/>
      <c r="AC864" s="7"/>
      <c r="AD864" s="7"/>
      <c r="AE864" s="7"/>
      <c r="AF864" s="7"/>
      <c r="AG864" s="7"/>
      <c r="AH864" s="7"/>
      <c r="AJ864" s="2"/>
      <c r="AL864" s="4" t="s">
        <v>182</v>
      </c>
      <c r="AM864" s="4" t="s">
        <v>1254</v>
      </c>
      <c r="AO864" s="7"/>
      <c r="AP864" s="7"/>
    </row>
    <row r="865" spans="10:42">
      <c r="J865" s="2"/>
      <c r="K865" s="2"/>
      <c r="L865" s="2"/>
      <c r="M865" s="2"/>
      <c r="N865" s="2"/>
      <c r="X865" s="7"/>
      <c r="Y865" s="7"/>
      <c r="Z865" s="7"/>
      <c r="AA865" s="7"/>
      <c r="AB865" s="7"/>
      <c r="AC865" s="7"/>
      <c r="AD865" s="7"/>
      <c r="AE865" s="7"/>
      <c r="AF865" s="7"/>
      <c r="AG865" s="7"/>
      <c r="AH865" s="7"/>
      <c r="AJ865" s="2"/>
      <c r="AL865" s="4" t="s">
        <v>182</v>
      </c>
      <c r="AM865" s="4" t="s">
        <v>1255</v>
      </c>
      <c r="AO865" s="7"/>
      <c r="AP865" s="7"/>
    </row>
    <row r="866" spans="10:42">
      <c r="J866" s="2"/>
      <c r="K866" s="2"/>
      <c r="L866" s="2"/>
      <c r="M866" s="2"/>
      <c r="N866" s="2"/>
      <c r="X866" s="7"/>
      <c r="Y866" s="7"/>
      <c r="Z866" s="7"/>
      <c r="AA866" s="7"/>
      <c r="AB866" s="7"/>
      <c r="AC866" s="7"/>
      <c r="AD866" s="7"/>
      <c r="AE866" s="7"/>
      <c r="AF866" s="7"/>
      <c r="AG866" s="7"/>
      <c r="AH866" s="7"/>
      <c r="AJ866" s="2"/>
      <c r="AL866" s="4" t="s">
        <v>182</v>
      </c>
      <c r="AM866" s="4" t="s">
        <v>1256</v>
      </c>
      <c r="AO866" s="7"/>
      <c r="AP866" s="7"/>
    </row>
    <row r="867" spans="10:42">
      <c r="J867" s="2"/>
      <c r="K867" s="2"/>
      <c r="L867" s="2"/>
      <c r="M867" s="2"/>
      <c r="N867" s="2"/>
      <c r="X867" s="7"/>
      <c r="Y867" s="7"/>
      <c r="Z867" s="7"/>
      <c r="AA867" s="7"/>
      <c r="AB867" s="7"/>
      <c r="AC867" s="7"/>
      <c r="AD867" s="7"/>
      <c r="AE867" s="7"/>
      <c r="AF867" s="7"/>
      <c r="AG867" s="7"/>
      <c r="AH867" s="7"/>
      <c r="AJ867" s="2"/>
      <c r="AL867" s="4" t="s">
        <v>182</v>
      </c>
      <c r="AM867" s="4" t="s">
        <v>1257</v>
      </c>
      <c r="AO867" s="7"/>
      <c r="AP867" s="7"/>
    </row>
    <row r="868" spans="10:42">
      <c r="J868" s="2"/>
      <c r="K868" s="2"/>
      <c r="L868" s="2"/>
      <c r="M868" s="2"/>
      <c r="N868" s="2"/>
      <c r="X868" s="7"/>
      <c r="Y868" s="7"/>
      <c r="Z868" s="7"/>
      <c r="AA868" s="7"/>
      <c r="AB868" s="7"/>
      <c r="AC868" s="7"/>
      <c r="AD868" s="7"/>
      <c r="AE868" s="7"/>
      <c r="AF868" s="7"/>
      <c r="AG868" s="7"/>
      <c r="AH868" s="7"/>
      <c r="AJ868" s="2"/>
      <c r="AL868" s="4" t="s">
        <v>182</v>
      </c>
      <c r="AM868" s="4" t="s">
        <v>1258</v>
      </c>
      <c r="AO868" s="7"/>
      <c r="AP868" s="7"/>
    </row>
    <row r="869" spans="10:42">
      <c r="J869" s="2"/>
      <c r="K869" s="2"/>
      <c r="L869" s="2"/>
      <c r="M869" s="2"/>
      <c r="N869" s="2"/>
      <c r="X869" s="7"/>
      <c r="Y869" s="7"/>
      <c r="Z869" s="7"/>
      <c r="AA869" s="7"/>
      <c r="AB869" s="7"/>
      <c r="AC869" s="7"/>
      <c r="AD869" s="7"/>
      <c r="AE869" s="7"/>
      <c r="AF869" s="7"/>
      <c r="AG869" s="7"/>
      <c r="AH869" s="7"/>
      <c r="AJ869" s="2"/>
      <c r="AL869" s="4" t="s">
        <v>182</v>
      </c>
      <c r="AM869" s="4" t="s">
        <v>1259</v>
      </c>
      <c r="AO869" s="7"/>
      <c r="AP869" s="7"/>
    </row>
    <row r="870" spans="10:42">
      <c r="J870" s="2"/>
      <c r="K870" s="2"/>
      <c r="L870" s="2"/>
      <c r="M870" s="2"/>
      <c r="N870" s="2"/>
      <c r="X870" s="7"/>
      <c r="Y870" s="7"/>
      <c r="Z870" s="7"/>
      <c r="AA870" s="7"/>
      <c r="AB870" s="7"/>
      <c r="AC870" s="7"/>
      <c r="AD870" s="7"/>
      <c r="AE870" s="7"/>
      <c r="AF870" s="7"/>
      <c r="AG870" s="7"/>
      <c r="AH870" s="7"/>
      <c r="AJ870" s="2"/>
      <c r="AL870" s="4" t="s">
        <v>182</v>
      </c>
      <c r="AM870" s="4" t="s">
        <v>1260</v>
      </c>
      <c r="AO870" s="7"/>
      <c r="AP870" s="7"/>
    </row>
    <row r="871" spans="10:42">
      <c r="J871" s="2"/>
      <c r="K871" s="2"/>
      <c r="L871" s="2"/>
      <c r="M871" s="2"/>
      <c r="N871" s="2"/>
      <c r="X871" s="7"/>
      <c r="Y871" s="7"/>
      <c r="Z871" s="7"/>
      <c r="AA871" s="7"/>
      <c r="AB871" s="7"/>
      <c r="AC871" s="7"/>
      <c r="AD871" s="7"/>
      <c r="AE871" s="7"/>
      <c r="AF871" s="7"/>
      <c r="AG871" s="7"/>
      <c r="AH871" s="7"/>
      <c r="AJ871" s="2"/>
      <c r="AL871" s="4" t="s">
        <v>182</v>
      </c>
      <c r="AM871" s="4" t="s">
        <v>1261</v>
      </c>
      <c r="AO871" s="7"/>
      <c r="AP871" s="7"/>
    </row>
    <row r="872" spans="10:42">
      <c r="J872" s="2"/>
      <c r="K872" s="2"/>
      <c r="L872" s="2"/>
      <c r="M872" s="2"/>
      <c r="N872" s="2"/>
      <c r="X872" s="7"/>
      <c r="Y872" s="7"/>
      <c r="Z872" s="7"/>
      <c r="AA872" s="7"/>
      <c r="AB872" s="7"/>
      <c r="AC872" s="7"/>
      <c r="AD872" s="7"/>
      <c r="AE872" s="7"/>
      <c r="AF872" s="7"/>
      <c r="AG872" s="7"/>
      <c r="AH872" s="7"/>
      <c r="AJ872" s="2"/>
      <c r="AL872" s="4" t="s">
        <v>182</v>
      </c>
      <c r="AM872" s="4" t="s">
        <v>1262</v>
      </c>
      <c r="AO872" s="7"/>
      <c r="AP872" s="7"/>
    </row>
    <row r="873" spans="10:42">
      <c r="J873" s="2"/>
      <c r="K873" s="2"/>
      <c r="L873" s="2"/>
      <c r="M873" s="2"/>
      <c r="N873" s="2"/>
      <c r="X873" s="7"/>
      <c r="Y873" s="7"/>
      <c r="Z873" s="7"/>
      <c r="AA873" s="7"/>
      <c r="AB873" s="7"/>
      <c r="AC873" s="7"/>
      <c r="AD873" s="7"/>
      <c r="AE873" s="7"/>
      <c r="AF873" s="7"/>
      <c r="AG873" s="7"/>
      <c r="AH873" s="7"/>
      <c r="AJ873" s="2"/>
      <c r="AL873" s="4" t="s">
        <v>182</v>
      </c>
      <c r="AM873" s="4" t="s">
        <v>1263</v>
      </c>
      <c r="AO873" s="7"/>
      <c r="AP873" s="7"/>
    </row>
    <row r="874" spans="10:42">
      <c r="J874" s="2"/>
      <c r="K874" s="2"/>
      <c r="L874" s="2"/>
      <c r="M874" s="2"/>
      <c r="N874" s="2"/>
      <c r="X874" s="7"/>
      <c r="Y874" s="7"/>
      <c r="Z874" s="7"/>
      <c r="AA874" s="7"/>
      <c r="AB874" s="7"/>
      <c r="AC874" s="7"/>
      <c r="AD874" s="7"/>
      <c r="AE874" s="7"/>
      <c r="AF874" s="7"/>
      <c r="AG874" s="7"/>
      <c r="AH874" s="7"/>
      <c r="AJ874" s="2"/>
      <c r="AL874" s="4" t="s">
        <v>182</v>
      </c>
      <c r="AM874" s="4" t="s">
        <v>1264</v>
      </c>
      <c r="AO874" s="7"/>
      <c r="AP874" s="7"/>
    </row>
    <row r="875" spans="10:42">
      <c r="J875" s="2"/>
      <c r="K875" s="2"/>
      <c r="L875" s="2"/>
      <c r="M875" s="2"/>
      <c r="N875" s="2"/>
      <c r="X875" s="7"/>
      <c r="Y875" s="7"/>
      <c r="Z875" s="7"/>
      <c r="AA875" s="7"/>
      <c r="AB875" s="7"/>
      <c r="AC875" s="7"/>
      <c r="AD875" s="7"/>
      <c r="AE875" s="7"/>
      <c r="AF875" s="7"/>
      <c r="AG875" s="7"/>
      <c r="AH875" s="7"/>
      <c r="AJ875" s="2"/>
      <c r="AL875" s="4" t="s">
        <v>182</v>
      </c>
      <c r="AM875" s="4" t="s">
        <v>1265</v>
      </c>
      <c r="AO875" s="7"/>
      <c r="AP875" s="7"/>
    </row>
    <row r="876" spans="10:42">
      <c r="J876" s="2"/>
      <c r="K876" s="2"/>
      <c r="L876" s="2"/>
      <c r="M876" s="2"/>
      <c r="N876" s="2"/>
      <c r="X876" s="7"/>
      <c r="Y876" s="7"/>
      <c r="Z876" s="7"/>
      <c r="AA876" s="7"/>
      <c r="AB876" s="7"/>
      <c r="AC876" s="7"/>
      <c r="AD876" s="7"/>
      <c r="AE876" s="7"/>
      <c r="AF876" s="7"/>
      <c r="AG876" s="7"/>
      <c r="AH876" s="7"/>
      <c r="AJ876" s="2"/>
      <c r="AL876" s="4" t="s">
        <v>182</v>
      </c>
      <c r="AM876" s="4" t="s">
        <v>1266</v>
      </c>
      <c r="AO876" s="7"/>
      <c r="AP876" s="7"/>
    </row>
    <row r="877" spans="10:42">
      <c r="J877" s="2"/>
      <c r="K877" s="2"/>
      <c r="L877" s="2"/>
      <c r="M877" s="2"/>
      <c r="N877" s="2"/>
      <c r="X877" s="7"/>
      <c r="Y877" s="7"/>
      <c r="Z877" s="7"/>
      <c r="AA877" s="7"/>
      <c r="AB877" s="7"/>
      <c r="AC877" s="7"/>
      <c r="AD877" s="7"/>
      <c r="AE877" s="7"/>
      <c r="AF877" s="7"/>
      <c r="AG877" s="7"/>
      <c r="AH877" s="7"/>
      <c r="AJ877" s="2"/>
      <c r="AL877" s="4" t="s">
        <v>182</v>
      </c>
      <c r="AM877" s="4" t="s">
        <v>1267</v>
      </c>
      <c r="AO877" s="7"/>
      <c r="AP877" s="7"/>
    </row>
    <row r="878" spans="10:42">
      <c r="J878" s="2"/>
      <c r="K878" s="2"/>
      <c r="L878" s="2"/>
      <c r="M878" s="2"/>
      <c r="N878" s="2"/>
      <c r="X878" s="7"/>
      <c r="Y878" s="7"/>
      <c r="Z878" s="7"/>
      <c r="AA878" s="7"/>
      <c r="AB878" s="7"/>
      <c r="AC878" s="7"/>
      <c r="AD878" s="7"/>
      <c r="AE878" s="7"/>
      <c r="AF878" s="7"/>
      <c r="AG878" s="7"/>
      <c r="AH878" s="7"/>
      <c r="AJ878" s="2"/>
      <c r="AL878" s="4" t="s">
        <v>182</v>
      </c>
      <c r="AM878" s="4" t="s">
        <v>1268</v>
      </c>
      <c r="AO878" s="7"/>
      <c r="AP878" s="7"/>
    </row>
    <row r="879" spans="10:42">
      <c r="J879" s="2"/>
      <c r="K879" s="2"/>
      <c r="L879" s="2"/>
      <c r="M879" s="2"/>
      <c r="N879" s="2"/>
      <c r="X879" s="7"/>
      <c r="Y879" s="7"/>
      <c r="Z879" s="7"/>
      <c r="AA879" s="7"/>
      <c r="AB879" s="7"/>
      <c r="AC879" s="7"/>
      <c r="AD879" s="7"/>
      <c r="AE879" s="7"/>
      <c r="AF879" s="7"/>
      <c r="AG879" s="7"/>
      <c r="AH879" s="7"/>
      <c r="AJ879" s="2"/>
      <c r="AL879" s="4" t="s">
        <v>182</v>
      </c>
      <c r="AM879" s="4" t="s">
        <v>1269</v>
      </c>
      <c r="AO879" s="7"/>
      <c r="AP879" s="7"/>
    </row>
    <row r="880" spans="10:42">
      <c r="J880" s="2"/>
      <c r="K880" s="2"/>
      <c r="L880" s="2"/>
      <c r="M880" s="2"/>
      <c r="N880" s="2"/>
      <c r="X880" s="7"/>
      <c r="Y880" s="7"/>
      <c r="Z880" s="7"/>
      <c r="AA880" s="7"/>
      <c r="AB880" s="7"/>
      <c r="AC880" s="7"/>
      <c r="AD880" s="7"/>
      <c r="AE880" s="7"/>
      <c r="AF880" s="7"/>
      <c r="AG880" s="7"/>
      <c r="AH880" s="7"/>
      <c r="AJ880" s="2"/>
      <c r="AL880" s="4" t="s">
        <v>182</v>
      </c>
      <c r="AM880" s="4" t="s">
        <v>1270</v>
      </c>
      <c r="AO880" s="7"/>
      <c r="AP880" s="7"/>
    </row>
    <row r="881" spans="10:42">
      <c r="J881" s="2"/>
      <c r="K881" s="2"/>
      <c r="L881" s="2"/>
      <c r="M881" s="2"/>
      <c r="N881" s="2"/>
      <c r="X881" s="7"/>
      <c r="Y881" s="7"/>
      <c r="Z881" s="7"/>
      <c r="AA881" s="7"/>
      <c r="AB881" s="7"/>
      <c r="AC881" s="7"/>
      <c r="AD881" s="7"/>
      <c r="AE881" s="7"/>
      <c r="AF881" s="7"/>
      <c r="AG881" s="7"/>
      <c r="AH881" s="7"/>
      <c r="AJ881" s="2"/>
      <c r="AL881" s="4" t="s">
        <v>182</v>
      </c>
      <c r="AM881" s="4" t="s">
        <v>1271</v>
      </c>
      <c r="AO881" s="7"/>
      <c r="AP881" s="7"/>
    </row>
    <row r="882" spans="10:42">
      <c r="J882" s="2"/>
      <c r="K882" s="2"/>
      <c r="L882" s="2"/>
      <c r="M882" s="2"/>
      <c r="N882" s="2"/>
      <c r="X882" s="7"/>
      <c r="Y882" s="7"/>
      <c r="Z882" s="7"/>
      <c r="AA882" s="7"/>
      <c r="AB882" s="7"/>
      <c r="AC882" s="7"/>
      <c r="AD882" s="7"/>
      <c r="AE882" s="7"/>
      <c r="AF882" s="7"/>
      <c r="AG882" s="7"/>
      <c r="AH882" s="7"/>
      <c r="AJ882" s="2"/>
      <c r="AL882" s="4" t="s">
        <v>182</v>
      </c>
      <c r="AM882" s="4" t="s">
        <v>1272</v>
      </c>
      <c r="AO882" s="7"/>
      <c r="AP882" s="7"/>
    </row>
    <row r="883" spans="10:42">
      <c r="J883" s="2"/>
      <c r="K883" s="2"/>
      <c r="L883" s="2"/>
      <c r="M883" s="2"/>
      <c r="N883" s="2"/>
      <c r="X883" s="7"/>
      <c r="Y883" s="7"/>
      <c r="Z883" s="7"/>
      <c r="AA883" s="7"/>
      <c r="AB883" s="7"/>
      <c r="AC883" s="7"/>
      <c r="AD883" s="7"/>
      <c r="AE883" s="7"/>
      <c r="AF883" s="7"/>
      <c r="AG883" s="7"/>
      <c r="AH883" s="7"/>
      <c r="AJ883" s="2"/>
      <c r="AL883" s="4" t="s">
        <v>182</v>
      </c>
      <c r="AM883" s="4" t="s">
        <v>1273</v>
      </c>
      <c r="AO883" s="7"/>
      <c r="AP883" s="7"/>
    </row>
    <row r="884" spans="10:42">
      <c r="J884" s="2"/>
      <c r="K884" s="2"/>
      <c r="L884" s="2"/>
      <c r="M884" s="2"/>
      <c r="N884" s="2"/>
      <c r="X884" s="7"/>
      <c r="Y884" s="7"/>
      <c r="Z884" s="7"/>
      <c r="AA884" s="7"/>
      <c r="AB884" s="7"/>
      <c r="AC884" s="7"/>
      <c r="AD884" s="7"/>
      <c r="AE884" s="7"/>
      <c r="AF884" s="7"/>
      <c r="AG884" s="7"/>
      <c r="AH884" s="7"/>
      <c r="AJ884" s="2"/>
      <c r="AL884" s="4" t="s">
        <v>182</v>
      </c>
      <c r="AM884" s="4" t="s">
        <v>1274</v>
      </c>
      <c r="AO884" s="7"/>
      <c r="AP884" s="7"/>
    </row>
    <row r="885" spans="10:42">
      <c r="J885" s="2"/>
      <c r="K885" s="2"/>
      <c r="L885" s="2"/>
      <c r="M885" s="2"/>
      <c r="N885" s="2"/>
      <c r="X885" s="7"/>
      <c r="Y885" s="7"/>
      <c r="Z885" s="7"/>
      <c r="AA885" s="7"/>
      <c r="AB885" s="7"/>
      <c r="AC885" s="7"/>
      <c r="AD885" s="7"/>
      <c r="AE885" s="7"/>
      <c r="AF885" s="7"/>
      <c r="AG885" s="7"/>
      <c r="AH885" s="7"/>
      <c r="AJ885" s="2"/>
      <c r="AL885" s="4" t="s">
        <v>182</v>
      </c>
      <c r="AM885" s="4" t="s">
        <v>1275</v>
      </c>
      <c r="AO885" s="7"/>
      <c r="AP885" s="7"/>
    </row>
    <row r="886" spans="10:42">
      <c r="J886" s="2"/>
      <c r="K886" s="2"/>
      <c r="L886" s="2"/>
      <c r="M886" s="2"/>
      <c r="N886" s="2"/>
      <c r="X886" s="7"/>
      <c r="Y886" s="7"/>
      <c r="Z886" s="7"/>
      <c r="AA886" s="7"/>
      <c r="AB886" s="7"/>
      <c r="AC886" s="7"/>
      <c r="AD886" s="7"/>
      <c r="AE886" s="7"/>
      <c r="AF886" s="7"/>
      <c r="AG886" s="7"/>
      <c r="AH886" s="7"/>
      <c r="AJ886" s="2"/>
      <c r="AL886" s="4" t="s">
        <v>182</v>
      </c>
      <c r="AM886" s="4" t="s">
        <v>1276</v>
      </c>
      <c r="AO886" s="7"/>
      <c r="AP886" s="7"/>
    </row>
    <row r="887" spans="10:42">
      <c r="J887" s="2"/>
      <c r="K887" s="2"/>
      <c r="L887" s="2"/>
      <c r="M887" s="2"/>
      <c r="N887" s="2"/>
      <c r="X887" s="7"/>
      <c r="Y887" s="7"/>
      <c r="Z887" s="7"/>
      <c r="AA887" s="7"/>
      <c r="AB887" s="7"/>
      <c r="AC887" s="7"/>
      <c r="AD887" s="7"/>
      <c r="AE887" s="7"/>
      <c r="AF887" s="7"/>
      <c r="AG887" s="7"/>
      <c r="AH887" s="7"/>
      <c r="AJ887" s="2"/>
      <c r="AL887" s="4" t="s">
        <v>182</v>
      </c>
      <c r="AM887" s="4" t="s">
        <v>1277</v>
      </c>
      <c r="AO887" s="7"/>
      <c r="AP887" s="7"/>
    </row>
    <row r="888" spans="10:42">
      <c r="J888" s="2"/>
      <c r="K888" s="2"/>
      <c r="L888" s="2"/>
      <c r="M888" s="2"/>
      <c r="N888" s="2"/>
      <c r="X888" s="7"/>
      <c r="Y888" s="7"/>
      <c r="Z888" s="7"/>
      <c r="AA888" s="7"/>
      <c r="AB888" s="7"/>
      <c r="AC888" s="7"/>
      <c r="AD888" s="7"/>
      <c r="AE888" s="7"/>
      <c r="AF888" s="7"/>
      <c r="AG888" s="7"/>
      <c r="AH888" s="7"/>
      <c r="AJ888" s="2"/>
      <c r="AL888" s="4" t="s">
        <v>182</v>
      </c>
      <c r="AM888" s="4" t="s">
        <v>1278</v>
      </c>
      <c r="AO888" s="7"/>
      <c r="AP888" s="7"/>
    </row>
    <row r="889" spans="10:42">
      <c r="J889" s="2"/>
      <c r="K889" s="2"/>
      <c r="L889" s="2"/>
      <c r="M889" s="2"/>
      <c r="N889" s="2"/>
      <c r="X889" s="7"/>
      <c r="Y889" s="7"/>
      <c r="Z889" s="7"/>
      <c r="AA889" s="7"/>
      <c r="AB889" s="7"/>
      <c r="AC889" s="7"/>
      <c r="AD889" s="7"/>
      <c r="AE889" s="7"/>
      <c r="AF889" s="7"/>
      <c r="AG889" s="7"/>
      <c r="AH889" s="7"/>
      <c r="AJ889" s="2"/>
      <c r="AL889" s="4" t="s">
        <v>182</v>
      </c>
      <c r="AM889" s="4" t="s">
        <v>1279</v>
      </c>
      <c r="AO889" s="7"/>
      <c r="AP889" s="7"/>
    </row>
    <row r="890" spans="10:42">
      <c r="J890" s="2"/>
      <c r="K890" s="2"/>
      <c r="L890" s="2"/>
      <c r="M890" s="2"/>
      <c r="N890" s="2"/>
      <c r="X890" s="7"/>
      <c r="Y890" s="7"/>
      <c r="Z890" s="7"/>
      <c r="AA890" s="7"/>
      <c r="AB890" s="7"/>
      <c r="AC890" s="7"/>
      <c r="AD890" s="7"/>
      <c r="AE890" s="7"/>
      <c r="AF890" s="7"/>
      <c r="AG890" s="7"/>
      <c r="AH890" s="7"/>
      <c r="AJ890" s="2"/>
      <c r="AL890" s="4" t="s">
        <v>182</v>
      </c>
      <c r="AM890" s="4" t="s">
        <v>1280</v>
      </c>
      <c r="AO890" s="7"/>
      <c r="AP890" s="7"/>
    </row>
    <row r="891" spans="10:42">
      <c r="J891" s="2"/>
      <c r="K891" s="2"/>
      <c r="L891" s="2"/>
      <c r="M891" s="2"/>
      <c r="N891" s="2"/>
      <c r="X891" s="7"/>
      <c r="Y891" s="7"/>
      <c r="Z891" s="7"/>
      <c r="AA891" s="7"/>
      <c r="AB891" s="7"/>
      <c r="AC891" s="7"/>
      <c r="AD891" s="7"/>
      <c r="AE891" s="7"/>
      <c r="AF891" s="7"/>
      <c r="AG891" s="7"/>
      <c r="AH891" s="7"/>
      <c r="AJ891" s="2"/>
      <c r="AL891" s="4" t="s">
        <v>182</v>
      </c>
      <c r="AM891" s="4" t="s">
        <v>1281</v>
      </c>
      <c r="AO891" s="7"/>
      <c r="AP891" s="7"/>
    </row>
    <row r="892" spans="10:42">
      <c r="J892" s="2"/>
      <c r="K892" s="2"/>
      <c r="L892" s="2"/>
      <c r="M892" s="2"/>
      <c r="N892" s="2"/>
      <c r="X892" s="7"/>
      <c r="Y892" s="7"/>
      <c r="Z892" s="7"/>
      <c r="AA892" s="7"/>
      <c r="AB892" s="7"/>
      <c r="AC892" s="7"/>
      <c r="AD892" s="7"/>
      <c r="AE892" s="7"/>
      <c r="AF892" s="7"/>
      <c r="AG892" s="7"/>
      <c r="AH892" s="7"/>
      <c r="AJ892" s="2"/>
      <c r="AL892" s="4" t="s">
        <v>182</v>
      </c>
      <c r="AM892" s="4" t="s">
        <v>1282</v>
      </c>
      <c r="AO892" s="7"/>
      <c r="AP892" s="7"/>
    </row>
    <row r="893" spans="10:42">
      <c r="J893" s="2"/>
      <c r="K893" s="2"/>
      <c r="L893" s="2"/>
      <c r="M893" s="2"/>
      <c r="N893" s="2"/>
      <c r="X893" s="7"/>
      <c r="Y893" s="7"/>
      <c r="Z893" s="7"/>
      <c r="AA893" s="7"/>
      <c r="AB893" s="7"/>
      <c r="AC893" s="7"/>
      <c r="AD893" s="7"/>
      <c r="AE893" s="7"/>
      <c r="AF893" s="7"/>
      <c r="AG893" s="7"/>
      <c r="AH893" s="7"/>
      <c r="AJ893" s="2"/>
      <c r="AL893" s="4" t="s">
        <v>182</v>
      </c>
      <c r="AM893" s="4" t="s">
        <v>1283</v>
      </c>
      <c r="AO893" s="7"/>
      <c r="AP893" s="7"/>
    </row>
    <row r="894" spans="10:42">
      <c r="J894" s="2"/>
      <c r="K894" s="2"/>
      <c r="L894" s="2"/>
      <c r="M894" s="2"/>
      <c r="N894" s="2"/>
      <c r="X894" s="7"/>
      <c r="Y894" s="7"/>
      <c r="Z894" s="7"/>
      <c r="AA894" s="7"/>
      <c r="AB894" s="7"/>
      <c r="AC894" s="7"/>
      <c r="AD894" s="7"/>
      <c r="AE894" s="7"/>
      <c r="AF894" s="7"/>
      <c r="AG894" s="7"/>
      <c r="AH894" s="7"/>
      <c r="AJ894" s="2"/>
      <c r="AL894" s="4" t="s">
        <v>182</v>
      </c>
      <c r="AM894" s="4" t="s">
        <v>1284</v>
      </c>
      <c r="AO894" s="7"/>
      <c r="AP894" s="7"/>
    </row>
    <row r="895" spans="10:42">
      <c r="J895" s="2"/>
      <c r="K895" s="2"/>
      <c r="L895" s="2"/>
      <c r="M895" s="2"/>
      <c r="N895" s="2"/>
      <c r="X895" s="7"/>
      <c r="Y895" s="7"/>
      <c r="Z895" s="7"/>
      <c r="AA895" s="7"/>
      <c r="AB895" s="7"/>
      <c r="AC895" s="7"/>
      <c r="AD895" s="7"/>
      <c r="AE895" s="7"/>
      <c r="AF895" s="7"/>
      <c r="AG895" s="7"/>
      <c r="AH895" s="7"/>
      <c r="AJ895" s="2"/>
      <c r="AL895" s="4" t="s">
        <v>182</v>
      </c>
      <c r="AM895" s="4" t="s">
        <v>1285</v>
      </c>
      <c r="AO895" s="7"/>
      <c r="AP895" s="7"/>
    </row>
    <row r="896" spans="10:42">
      <c r="J896" s="2"/>
      <c r="K896" s="2"/>
      <c r="L896" s="2"/>
      <c r="M896" s="2"/>
      <c r="N896" s="2"/>
      <c r="X896" s="7"/>
      <c r="Y896" s="7"/>
      <c r="Z896" s="7"/>
      <c r="AA896" s="7"/>
      <c r="AB896" s="7"/>
      <c r="AC896" s="7"/>
      <c r="AD896" s="7"/>
      <c r="AE896" s="7"/>
      <c r="AF896" s="7"/>
      <c r="AG896" s="7"/>
      <c r="AH896" s="7"/>
      <c r="AJ896" s="2"/>
      <c r="AL896" s="4" t="s">
        <v>182</v>
      </c>
      <c r="AM896" s="4" t="s">
        <v>1286</v>
      </c>
      <c r="AO896" s="7"/>
      <c r="AP896" s="7"/>
    </row>
    <row r="897" spans="10:42">
      <c r="J897" s="2"/>
      <c r="K897" s="2"/>
      <c r="L897" s="2"/>
      <c r="M897" s="2"/>
      <c r="N897" s="2"/>
      <c r="X897" s="7"/>
      <c r="Y897" s="7"/>
      <c r="Z897" s="7"/>
      <c r="AA897" s="7"/>
      <c r="AB897" s="7"/>
      <c r="AC897" s="7"/>
      <c r="AD897" s="7"/>
      <c r="AE897" s="7"/>
      <c r="AF897" s="7"/>
      <c r="AG897" s="7"/>
      <c r="AH897" s="7"/>
      <c r="AJ897" s="2"/>
      <c r="AL897" s="4" t="s">
        <v>182</v>
      </c>
      <c r="AM897" s="4" t="s">
        <v>1287</v>
      </c>
      <c r="AO897" s="7"/>
      <c r="AP897" s="7"/>
    </row>
    <row r="898" spans="10:42">
      <c r="J898" s="2"/>
      <c r="K898" s="2"/>
      <c r="L898" s="2"/>
      <c r="M898" s="2"/>
      <c r="N898" s="2"/>
      <c r="X898" s="7"/>
      <c r="Y898" s="7"/>
      <c r="Z898" s="7"/>
      <c r="AA898" s="7"/>
      <c r="AB898" s="7"/>
      <c r="AC898" s="7"/>
      <c r="AD898" s="7"/>
      <c r="AE898" s="7"/>
      <c r="AF898" s="7"/>
      <c r="AG898" s="7"/>
      <c r="AH898" s="7"/>
      <c r="AJ898" s="2"/>
      <c r="AL898" s="4" t="s">
        <v>182</v>
      </c>
      <c r="AM898" s="4" t="s">
        <v>1288</v>
      </c>
      <c r="AO898" s="7"/>
      <c r="AP898" s="7"/>
    </row>
    <row r="899" spans="10:42">
      <c r="J899" s="2"/>
      <c r="K899" s="2"/>
      <c r="L899" s="2"/>
      <c r="M899" s="2"/>
      <c r="N899" s="2"/>
      <c r="X899" s="7"/>
      <c r="Y899" s="7"/>
      <c r="Z899" s="7"/>
      <c r="AA899" s="7"/>
      <c r="AB899" s="7"/>
      <c r="AC899" s="7"/>
      <c r="AD899" s="7"/>
      <c r="AE899" s="7"/>
      <c r="AF899" s="7"/>
      <c r="AG899" s="7"/>
      <c r="AH899" s="7"/>
      <c r="AJ899" s="2"/>
      <c r="AL899" s="4" t="s">
        <v>182</v>
      </c>
      <c r="AM899" s="4" t="s">
        <v>1289</v>
      </c>
      <c r="AO899" s="7"/>
      <c r="AP899" s="7"/>
    </row>
    <row r="900" spans="10:42">
      <c r="J900" s="2"/>
      <c r="K900" s="2"/>
      <c r="L900" s="2"/>
      <c r="M900" s="2"/>
      <c r="N900" s="2"/>
      <c r="X900" s="7"/>
      <c r="Y900" s="7"/>
      <c r="Z900" s="7"/>
      <c r="AA900" s="7"/>
      <c r="AB900" s="7"/>
      <c r="AC900" s="7"/>
      <c r="AD900" s="7"/>
      <c r="AE900" s="7"/>
      <c r="AF900" s="7"/>
      <c r="AG900" s="7"/>
      <c r="AH900" s="7"/>
      <c r="AJ900" s="2"/>
      <c r="AL900" s="4" t="s">
        <v>182</v>
      </c>
      <c r="AM900" s="4" t="s">
        <v>1290</v>
      </c>
      <c r="AO900" s="7"/>
      <c r="AP900" s="7"/>
    </row>
    <row r="901" spans="10:42">
      <c r="J901" s="2"/>
      <c r="K901" s="2"/>
      <c r="L901" s="2"/>
      <c r="M901" s="2"/>
      <c r="N901" s="2"/>
      <c r="X901" s="7"/>
      <c r="Y901" s="7"/>
      <c r="Z901" s="7"/>
      <c r="AA901" s="7"/>
      <c r="AB901" s="7"/>
      <c r="AC901" s="7"/>
      <c r="AD901" s="7"/>
      <c r="AE901" s="7"/>
      <c r="AF901" s="7"/>
      <c r="AG901" s="7"/>
      <c r="AH901" s="7"/>
      <c r="AJ901" s="2"/>
      <c r="AL901" s="4" t="s">
        <v>182</v>
      </c>
      <c r="AM901" s="4" t="s">
        <v>481</v>
      </c>
      <c r="AO901" s="7"/>
      <c r="AP901" s="7"/>
    </row>
    <row r="902" spans="10:42">
      <c r="J902" s="2"/>
      <c r="K902" s="2"/>
      <c r="L902" s="2"/>
      <c r="M902" s="2"/>
      <c r="N902" s="2"/>
      <c r="X902" s="7"/>
      <c r="Y902" s="7"/>
      <c r="Z902" s="7"/>
      <c r="AA902" s="7"/>
      <c r="AB902" s="7"/>
      <c r="AC902" s="7"/>
      <c r="AD902" s="7"/>
      <c r="AE902" s="7"/>
      <c r="AF902" s="7"/>
      <c r="AG902" s="7"/>
      <c r="AH902" s="7"/>
      <c r="AJ902" s="2"/>
      <c r="AL902" s="4" t="s">
        <v>182</v>
      </c>
      <c r="AM902" s="4" t="s">
        <v>1291</v>
      </c>
      <c r="AO902" s="7"/>
      <c r="AP902" s="7"/>
    </row>
    <row r="903" spans="10:42">
      <c r="J903" s="2"/>
      <c r="K903" s="2"/>
      <c r="L903" s="2"/>
      <c r="M903" s="2"/>
      <c r="N903" s="2"/>
      <c r="X903" s="7"/>
      <c r="Y903" s="7"/>
      <c r="Z903" s="7"/>
      <c r="AA903" s="7"/>
      <c r="AB903" s="7"/>
      <c r="AC903" s="7"/>
      <c r="AD903" s="7"/>
      <c r="AE903" s="7"/>
      <c r="AF903" s="7"/>
      <c r="AG903" s="7"/>
      <c r="AH903" s="7"/>
      <c r="AJ903" s="2"/>
      <c r="AL903" s="4" t="s">
        <v>182</v>
      </c>
      <c r="AM903" s="4" t="s">
        <v>1292</v>
      </c>
      <c r="AO903" s="7"/>
      <c r="AP903" s="7"/>
    </row>
    <row r="904" spans="10:42">
      <c r="J904" s="2"/>
      <c r="K904" s="2"/>
      <c r="L904" s="2"/>
      <c r="M904" s="2"/>
      <c r="N904" s="2"/>
      <c r="X904" s="7"/>
      <c r="Y904" s="7"/>
      <c r="Z904" s="7"/>
      <c r="AA904" s="7"/>
      <c r="AB904" s="7"/>
      <c r="AC904" s="7"/>
      <c r="AD904" s="7"/>
      <c r="AE904" s="7"/>
      <c r="AF904" s="7"/>
      <c r="AG904" s="7"/>
      <c r="AH904" s="7"/>
      <c r="AJ904" s="2"/>
      <c r="AL904" s="4" t="s">
        <v>182</v>
      </c>
      <c r="AM904" s="4" t="s">
        <v>1293</v>
      </c>
      <c r="AO904" s="7"/>
      <c r="AP904" s="7"/>
    </row>
    <row r="905" spans="10:42">
      <c r="J905" s="2"/>
      <c r="K905" s="2"/>
      <c r="L905" s="2"/>
      <c r="M905" s="2"/>
      <c r="N905" s="2"/>
      <c r="X905" s="7"/>
      <c r="Y905" s="7"/>
      <c r="Z905" s="7"/>
      <c r="AA905" s="7"/>
      <c r="AB905" s="7"/>
      <c r="AC905" s="7"/>
      <c r="AD905" s="7"/>
      <c r="AE905" s="7"/>
      <c r="AF905" s="7"/>
      <c r="AG905" s="7"/>
      <c r="AH905" s="7"/>
      <c r="AJ905" s="2"/>
      <c r="AL905" s="4" t="s">
        <v>182</v>
      </c>
      <c r="AM905" s="4" t="s">
        <v>1294</v>
      </c>
      <c r="AO905" s="7"/>
      <c r="AP905" s="7"/>
    </row>
    <row r="906" spans="10:42">
      <c r="J906" s="2"/>
      <c r="K906" s="2"/>
      <c r="L906" s="2"/>
      <c r="M906" s="2"/>
      <c r="N906" s="2"/>
      <c r="X906" s="7"/>
      <c r="Y906" s="7"/>
      <c r="Z906" s="7"/>
      <c r="AA906" s="7"/>
      <c r="AB906" s="7"/>
      <c r="AC906" s="7"/>
      <c r="AD906" s="7"/>
      <c r="AE906" s="7"/>
      <c r="AF906" s="7"/>
      <c r="AG906" s="7"/>
      <c r="AH906" s="7"/>
      <c r="AJ906" s="2"/>
      <c r="AL906" s="4" t="s">
        <v>182</v>
      </c>
      <c r="AM906" s="4" t="s">
        <v>1295</v>
      </c>
      <c r="AO906" s="7"/>
      <c r="AP906" s="7"/>
    </row>
    <row r="907" spans="10:42">
      <c r="J907" s="2"/>
      <c r="K907" s="2"/>
      <c r="L907" s="2"/>
      <c r="M907" s="2"/>
      <c r="N907" s="2"/>
      <c r="X907" s="7"/>
      <c r="Y907" s="7"/>
      <c r="Z907" s="7"/>
      <c r="AA907" s="7"/>
      <c r="AB907" s="7"/>
      <c r="AC907" s="7"/>
      <c r="AD907" s="7"/>
      <c r="AE907" s="7"/>
      <c r="AF907" s="7"/>
      <c r="AG907" s="7"/>
      <c r="AH907" s="7"/>
      <c r="AJ907" s="2"/>
      <c r="AL907" s="4" t="s">
        <v>182</v>
      </c>
      <c r="AM907" s="4" t="s">
        <v>1034</v>
      </c>
      <c r="AO907" s="7"/>
      <c r="AP907" s="7"/>
    </row>
    <row r="908" spans="10:42">
      <c r="J908" s="2"/>
      <c r="K908" s="2"/>
      <c r="L908" s="2"/>
      <c r="M908" s="2"/>
      <c r="N908" s="2"/>
      <c r="X908" s="7"/>
      <c r="Y908" s="7"/>
      <c r="Z908" s="7"/>
      <c r="AA908" s="7"/>
      <c r="AB908" s="7"/>
      <c r="AC908" s="7"/>
      <c r="AD908" s="7"/>
      <c r="AE908" s="7"/>
      <c r="AF908" s="7"/>
      <c r="AG908" s="7"/>
      <c r="AH908" s="7"/>
      <c r="AJ908" s="2"/>
      <c r="AL908" s="4" t="s">
        <v>182</v>
      </c>
      <c r="AM908" s="4" t="s">
        <v>1296</v>
      </c>
      <c r="AO908" s="7"/>
      <c r="AP908" s="7"/>
    </row>
    <row r="909" spans="10:42">
      <c r="J909" s="2"/>
      <c r="K909" s="2"/>
      <c r="L909" s="2"/>
      <c r="M909" s="2"/>
      <c r="N909" s="2"/>
      <c r="X909" s="7"/>
      <c r="Y909" s="7"/>
      <c r="Z909" s="7"/>
      <c r="AA909" s="7"/>
      <c r="AB909" s="7"/>
      <c r="AC909" s="7"/>
      <c r="AD909" s="7"/>
      <c r="AE909" s="7"/>
      <c r="AF909" s="7"/>
      <c r="AG909" s="7"/>
      <c r="AH909" s="7"/>
      <c r="AJ909" s="2"/>
      <c r="AL909" s="4" t="s">
        <v>182</v>
      </c>
      <c r="AM909" s="4" t="s">
        <v>1297</v>
      </c>
      <c r="AO909" s="7"/>
      <c r="AP909" s="7"/>
    </row>
    <row r="910" spans="10:42">
      <c r="J910" s="2"/>
      <c r="K910" s="2"/>
      <c r="L910" s="2"/>
      <c r="M910" s="2"/>
      <c r="N910" s="2"/>
      <c r="X910" s="7"/>
      <c r="Y910" s="7"/>
      <c r="Z910" s="7"/>
      <c r="AA910" s="7"/>
      <c r="AB910" s="7"/>
      <c r="AC910" s="7"/>
      <c r="AD910" s="7"/>
      <c r="AE910" s="7"/>
      <c r="AF910" s="7"/>
      <c r="AG910" s="7"/>
      <c r="AH910" s="7"/>
      <c r="AJ910" s="2"/>
      <c r="AL910" s="4" t="s">
        <v>182</v>
      </c>
      <c r="AM910" s="4" t="s">
        <v>1298</v>
      </c>
      <c r="AO910" s="7"/>
      <c r="AP910" s="7"/>
    </row>
    <row r="911" spans="10:42">
      <c r="J911" s="2"/>
      <c r="K911" s="2"/>
      <c r="L911" s="2"/>
      <c r="M911" s="2"/>
      <c r="N911" s="2"/>
      <c r="X911" s="7"/>
      <c r="Y911" s="7"/>
      <c r="Z911" s="7"/>
      <c r="AA911" s="7"/>
      <c r="AB911" s="7"/>
      <c r="AC911" s="7"/>
      <c r="AD911" s="7"/>
      <c r="AE911" s="7"/>
      <c r="AF911" s="7"/>
      <c r="AG911" s="7"/>
      <c r="AH911" s="7"/>
      <c r="AJ911" s="2"/>
      <c r="AL911" s="4" t="s">
        <v>182</v>
      </c>
      <c r="AM911" s="4" t="s">
        <v>1299</v>
      </c>
      <c r="AO911" s="7"/>
      <c r="AP911" s="7"/>
    </row>
    <row r="912" spans="10:42">
      <c r="J912" s="2"/>
      <c r="K912" s="2"/>
      <c r="L912" s="2"/>
      <c r="M912" s="2"/>
      <c r="N912" s="2"/>
      <c r="X912" s="7"/>
      <c r="Y912" s="7"/>
      <c r="Z912" s="7"/>
      <c r="AA912" s="7"/>
      <c r="AB912" s="7"/>
      <c r="AC912" s="7"/>
      <c r="AD912" s="7"/>
      <c r="AE912" s="7"/>
      <c r="AF912" s="7"/>
      <c r="AG912" s="7"/>
      <c r="AH912" s="7"/>
      <c r="AJ912" s="2"/>
      <c r="AL912" s="4" t="s">
        <v>182</v>
      </c>
      <c r="AM912" s="4" t="s">
        <v>1300</v>
      </c>
      <c r="AO912" s="7"/>
      <c r="AP912" s="7"/>
    </row>
    <row r="913" spans="10:42">
      <c r="J913" s="2"/>
      <c r="K913" s="2"/>
      <c r="L913" s="2"/>
      <c r="M913" s="2"/>
      <c r="N913" s="2"/>
      <c r="X913" s="7"/>
      <c r="Y913" s="7"/>
      <c r="Z913" s="7"/>
      <c r="AA913" s="7"/>
      <c r="AB913" s="7"/>
      <c r="AC913" s="7"/>
      <c r="AD913" s="7"/>
      <c r="AE913" s="7"/>
      <c r="AF913" s="7"/>
      <c r="AG913" s="7"/>
      <c r="AH913" s="7"/>
      <c r="AJ913" s="2"/>
      <c r="AL913" s="4" t="s">
        <v>182</v>
      </c>
      <c r="AM913" s="4" t="s">
        <v>1301</v>
      </c>
      <c r="AO913" s="7"/>
      <c r="AP913" s="7"/>
    </row>
    <row r="914" spans="10:42">
      <c r="J914" s="2"/>
      <c r="K914" s="2"/>
      <c r="L914" s="2"/>
      <c r="M914" s="2"/>
      <c r="N914" s="2"/>
      <c r="X914" s="7"/>
      <c r="Y914" s="7"/>
      <c r="Z914" s="7"/>
      <c r="AA914" s="7"/>
      <c r="AB914" s="7"/>
      <c r="AC914" s="7"/>
      <c r="AD914" s="7"/>
      <c r="AE914" s="7"/>
      <c r="AF914" s="7"/>
      <c r="AG914" s="7"/>
      <c r="AH914" s="7"/>
      <c r="AJ914" s="2"/>
      <c r="AL914" s="4" t="s">
        <v>182</v>
      </c>
      <c r="AM914" s="4" t="s">
        <v>1302</v>
      </c>
      <c r="AO914" s="7"/>
      <c r="AP914" s="7"/>
    </row>
    <row r="915" spans="10:42">
      <c r="J915" s="2"/>
      <c r="K915" s="2"/>
      <c r="L915" s="2"/>
      <c r="M915" s="2"/>
      <c r="N915" s="2"/>
      <c r="X915" s="7"/>
      <c r="Y915" s="7"/>
      <c r="Z915" s="7"/>
      <c r="AA915" s="7"/>
      <c r="AB915" s="7"/>
      <c r="AC915" s="7"/>
      <c r="AD915" s="7"/>
      <c r="AE915" s="7"/>
      <c r="AF915" s="7"/>
      <c r="AG915" s="7"/>
      <c r="AH915" s="7"/>
      <c r="AJ915" s="2"/>
      <c r="AL915" s="4" t="s">
        <v>183</v>
      </c>
      <c r="AM915" s="4" t="s">
        <v>551</v>
      </c>
      <c r="AO915" s="7"/>
      <c r="AP915" s="7"/>
    </row>
    <row r="916" spans="10:42">
      <c r="J916" s="2"/>
      <c r="K916" s="2"/>
      <c r="L916" s="2"/>
      <c r="M916" s="2"/>
      <c r="N916" s="2"/>
      <c r="X916" s="7"/>
      <c r="Y916" s="7"/>
      <c r="Z916" s="7"/>
      <c r="AA916" s="7"/>
      <c r="AB916" s="7"/>
      <c r="AC916" s="7"/>
      <c r="AD916" s="7"/>
      <c r="AE916" s="7"/>
      <c r="AF916" s="7"/>
      <c r="AG916" s="7"/>
      <c r="AH916" s="7"/>
      <c r="AJ916" s="2"/>
      <c r="AL916" s="4" t="s">
        <v>183</v>
      </c>
      <c r="AM916" s="4" t="s">
        <v>826</v>
      </c>
      <c r="AO916" s="7"/>
      <c r="AP916" s="7"/>
    </row>
    <row r="917" spans="10:42">
      <c r="J917" s="2"/>
      <c r="K917" s="2"/>
      <c r="L917" s="2"/>
      <c r="M917" s="2"/>
      <c r="N917" s="2"/>
      <c r="X917" s="7"/>
      <c r="Y917" s="7"/>
      <c r="Z917" s="7"/>
      <c r="AA917" s="7"/>
      <c r="AB917" s="7"/>
      <c r="AC917" s="7"/>
      <c r="AD917" s="7"/>
      <c r="AE917" s="7"/>
      <c r="AF917" s="7"/>
      <c r="AG917" s="7"/>
      <c r="AH917" s="7"/>
      <c r="AJ917" s="2"/>
      <c r="AL917" s="4" t="s">
        <v>183</v>
      </c>
      <c r="AM917" s="4" t="s">
        <v>1303</v>
      </c>
      <c r="AO917" s="7"/>
      <c r="AP917" s="7"/>
    </row>
    <row r="918" spans="10:42">
      <c r="J918" s="2"/>
      <c r="K918" s="2"/>
      <c r="L918" s="2"/>
      <c r="M918" s="2"/>
      <c r="N918" s="2"/>
      <c r="X918" s="7"/>
      <c r="Y918" s="7"/>
      <c r="Z918" s="7"/>
      <c r="AA918" s="7"/>
      <c r="AB918" s="7"/>
      <c r="AC918" s="7"/>
      <c r="AD918" s="7"/>
      <c r="AE918" s="7"/>
      <c r="AF918" s="7"/>
      <c r="AG918" s="7"/>
      <c r="AH918" s="7"/>
      <c r="AJ918" s="2"/>
      <c r="AL918" s="4" t="s">
        <v>183</v>
      </c>
      <c r="AM918" s="4" t="s">
        <v>828</v>
      </c>
      <c r="AO918" s="7"/>
      <c r="AP918" s="7"/>
    </row>
    <row r="919" spans="10:42">
      <c r="J919" s="2"/>
      <c r="K919" s="2"/>
      <c r="L919" s="2"/>
      <c r="M919" s="2"/>
      <c r="N919" s="2"/>
      <c r="X919" s="7"/>
      <c r="Y919" s="7"/>
      <c r="Z919" s="7"/>
      <c r="AA919" s="7"/>
      <c r="AB919" s="7"/>
      <c r="AC919" s="7"/>
      <c r="AD919" s="7"/>
      <c r="AE919" s="7"/>
      <c r="AF919" s="7"/>
      <c r="AG919" s="7"/>
      <c r="AH919" s="7"/>
      <c r="AJ919" s="2"/>
      <c r="AL919" s="4" t="s">
        <v>183</v>
      </c>
      <c r="AM919" s="4" t="s">
        <v>1304</v>
      </c>
      <c r="AO919" s="7"/>
      <c r="AP919" s="7"/>
    </row>
    <row r="920" spans="10:42">
      <c r="J920" s="2"/>
      <c r="K920" s="2"/>
      <c r="L920" s="2"/>
      <c r="M920" s="2"/>
      <c r="N920" s="2"/>
      <c r="X920" s="7"/>
      <c r="Y920" s="7"/>
      <c r="Z920" s="7"/>
      <c r="AA920" s="7"/>
      <c r="AB920" s="7"/>
      <c r="AC920" s="7"/>
      <c r="AD920" s="7"/>
      <c r="AE920" s="7"/>
      <c r="AF920" s="7"/>
      <c r="AG920" s="7"/>
      <c r="AH920" s="7"/>
      <c r="AJ920" s="2"/>
      <c r="AL920" s="4" t="s">
        <v>183</v>
      </c>
      <c r="AM920" s="4" t="s">
        <v>1305</v>
      </c>
      <c r="AO920" s="7"/>
      <c r="AP920" s="7"/>
    </row>
    <row r="921" spans="10:42">
      <c r="J921" s="2"/>
      <c r="K921" s="2"/>
      <c r="L921" s="2"/>
      <c r="M921" s="2"/>
      <c r="N921" s="2"/>
      <c r="X921" s="7"/>
      <c r="Y921" s="7"/>
      <c r="Z921" s="7"/>
      <c r="AA921" s="7"/>
      <c r="AB921" s="7"/>
      <c r="AC921" s="7"/>
      <c r="AD921" s="7"/>
      <c r="AE921" s="7"/>
      <c r="AF921" s="7"/>
      <c r="AG921" s="7"/>
      <c r="AH921" s="7"/>
      <c r="AJ921" s="2"/>
      <c r="AL921" s="4" t="s">
        <v>183</v>
      </c>
      <c r="AM921" s="4" t="s">
        <v>1306</v>
      </c>
      <c r="AO921" s="7"/>
      <c r="AP921" s="7"/>
    </row>
    <row r="922" spans="10:42">
      <c r="J922" s="2"/>
      <c r="K922" s="2"/>
      <c r="L922" s="2"/>
      <c r="M922" s="2"/>
      <c r="N922" s="2"/>
      <c r="X922" s="7"/>
      <c r="Y922" s="7"/>
      <c r="Z922" s="7"/>
      <c r="AA922" s="7"/>
      <c r="AB922" s="7"/>
      <c r="AC922" s="7"/>
      <c r="AD922" s="7"/>
      <c r="AE922" s="7"/>
      <c r="AF922" s="7"/>
      <c r="AG922" s="7"/>
      <c r="AH922" s="7"/>
      <c r="AJ922" s="2"/>
      <c r="AL922" s="4" t="s">
        <v>183</v>
      </c>
      <c r="AM922" s="4" t="s">
        <v>1307</v>
      </c>
      <c r="AO922" s="7"/>
      <c r="AP922" s="7"/>
    </row>
    <row r="923" spans="10:42">
      <c r="J923" s="2"/>
      <c r="K923" s="2"/>
      <c r="L923" s="2"/>
      <c r="M923" s="2"/>
      <c r="N923" s="2"/>
      <c r="X923" s="7"/>
      <c r="Y923" s="7"/>
      <c r="Z923" s="7"/>
      <c r="AA923" s="7"/>
      <c r="AB923" s="7"/>
      <c r="AC923" s="7"/>
      <c r="AD923" s="7"/>
      <c r="AE923" s="7"/>
      <c r="AF923" s="7"/>
      <c r="AG923" s="7"/>
      <c r="AH923" s="7"/>
      <c r="AJ923" s="2"/>
      <c r="AL923" s="4" t="s">
        <v>183</v>
      </c>
      <c r="AM923" s="4" t="s">
        <v>1308</v>
      </c>
      <c r="AO923" s="7"/>
      <c r="AP923" s="7"/>
    </row>
    <row r="924" spans="10:42">
      <c r="J924" s="2"/>
      <c r="K924" s="2"/>
      <c r="L924" s="2"/>
      <c r="M924" s="2"/>
      <c r="N924" s="2"/>
      <c r="X924" s="7"/>
      <c r="Y924" s="7"/>
      <c r="Z924" s="7"/>
      <c r="AA924" s="7"/>
      <c r="AB924" s="7"/>
      <c r="AC924" s="7"/>
      <c r="AD924" s="7"/>
      <c r="AE924" s="7"/>
      <c r="AF924" s="7"/>
      <c r="AG924" s="7"/>
      <c r="AH924" s="7"/>
      <c r="AJ924" s="2"/>
      <c r="AL924" s="4" t="s">
        <v>183</v>
      </c>
      <c r="AM924" s="4" t="s">
        <v>1309</v>
      </c>
      <c r="AO924" s="7"/>
      <c r="AP924" s="7"/>
    </row>
    <row r="925" spans="10:42">
      <c r="J925" s="2"/>
      <c r="K925" s="2"/>
      <c r="L925" s="2"/>
      <c r="M925" s="2"/>
      <c r="N925" s="2"/>
      <c r="X925" s="7"/>
      <c r="Y925" s="7"/>
      <c r="Z925" s="7"/>
      <c r="AA925" s="7"/>
      <c r="AB925" s="7"/>
      <c r="AC925" s="7"/>
      <c r="AD925" s="7"/>
      <c r="AE925" s="7"/>
      <c r="AF925" s="7"/>
      <c r="AG925" s="7"/>
      <c r="AH925" s="7"/>
      <c r="AJ925" s="2"/>
      <c r="AL925" s="4" t="s">
        <v>183</v>
      </c>
      <c r="AM925" s="4" t="s">
        <v>1310</v>
      </c>
      <c r="AO925" s="7"/>
      <c r="AP925" s="7"/>
    </row>
    <row r="926" spans="10:42">
      <c r="J926" s="2"/>
      <c r="K926" s="2"/>
      <c r="L926" s="2"/>
      <c r="M926" s="2"/>
      <c r="N926" s="2"/>
      <c r="X926" s="7"/>
      <c r="Y926" s="7"/>
      <c r="Z926" s="7"/>
      <c r="AA926" s="7"/>
      <c r="AB926" s="7"/>
      <c r="AC926" s="7"/>
      <c r="AD926" s="7"/>
      <c r="AE926" s="7"/>
      <c r="AF926" s="7"/>
      <c r="AG926" s="7"/>
      <c r="AH926" s="7"/>
      <c r="AJ926" s="2"/>
      <c r="AL926" s="4" t="s">
        <v>183</v>
      </c>
      <c r="AM926" s="4" t="s">
        <v>1311</v>
      </c>
      <c r="AO926" s="7"/>
      <c r="AP926" s="7"/>
    </row>
    <row r="927" spans="10:42">
      <c r="J927" s="2"/>
      <c r="K927" s="2"/>
      <c r="L927" s="2"/>
      <c r="M927" s="2"/>
      <c r="N927" s="2"/>
      <c r="X927" s="7"/>
      <c r="Y927" s="7"/>
      <c r="Z927" s="7"/>
      <c r="AA927" s="7"/>
      <c r="AB927" s="7"/>
      <c r="AC927" s="7"/>
      <c r="AD927" s="7"/>
      <c r="AE927" s="7"/>
      <c r="AF927" s="7"/>
      <c r="AG927" s="7"/>
      <c r="AH927" s="7"/>
      <c r="AJ927" s="2"/>
      <c r="AL927" s="4" t="s">
        <v>183</v>
      </c>
      <c r="AM927" s="4" t="s">
        <v>831</v>
      </c>
      <c r="AO927" s="7"/>
      <c r="AP927" s="7"/>
    </row>
    <row r="928" spans="10:42">
      <c r="J928" s="2"/>
      <c r="K928" s="2"/>
      <c r="L928" s="2"/>
      <c r="M928" s="2"/>
      <c r="N928" s="2"/>
      <c r="X928" s="7"/>
      <c r="Y928" s="7"/>
      <c r="Z928" s="7"/>
      <c r="AA928" s="7"/>
      <c r="AB928" s="7"/>
      <c r="AC928" s="7"/>
      <c r="AD928" s="7"/>
      <c r="AE928" s="7"/>
      <c r="AF928" s="7"/>
      <c r="AG928" s="7"/>
      <c r="AH928" s="7"/>
      <c r="AJ928" s="2"/>
      <c r="AL928" s="4" t="s">
        <v>183</v>
      </c>
      <c r="AM928" s="4" t="s">
        <v>833</v>
      </c>
      <c r="AO928" s="7"/>
      <c r="AP928" s="7"/>
    </row>
    <row r="929" spans="10:42">
      <c r="J929" s="2"/>
      <c r="K929" s="2"/>
      <c r="L929" s="2"/>
      <c r="M929" s="2"/>
      <c r="N929" s="2"/>
      <c r="X929" s="7"/>
      <c r="Y929" s="7"/>
      <c r="Z929" s="7"/>
      <c r="AA929" s="7"/>
      <c r="AB929" s="7"/>
      <c r="AC929" s="7"/>
      <c r="AD929" s="7"/>
      <c r="AE929" s="7"/>
      <c r="AF929" s="7"/>
      <c r="AG929" s="7"/>
      <c r="AH929" s="7"/>
      <c r="AJ929" s="2"/>
      <c r="AL929" s="4" t="s">
        <v>183</v>
      </c>
      <c r="AM929" s="4" t="s">
        <v>1312</v>
      </c>
      <c r="AO929" s="7"/>
      <c r="AP929" s="7"/>
    </row>
    <row r="930" spans="10:42">
      <c r="J930" s="2"/>
      <c r="K930" s="2"/>
      <c r="L930" s="2"/>
      <c r="M930" s="2"/>
      <c r="N930" s="2"/>
      <c r="X930" s="7"/>
      <c r="Y930" s="7"/>
      <c r="Z930" s="7"/>
      <c r="AA930" s="7"/>
      <c r="AB930" s="7"/>
      <c r="AC930" s="7"/>
      <c r="AD930" s="7"/>
      <c r="AE930" s="7"/>
      <c r="AF930" s="7"/>
      <c r="AG930" s="7"/>
      <c r="AH930" s="7"/>
      <c r="AJ930" s="2"/>
      <c r="AL930" s="4" t="s">
        <v>183</v>
      </c>
      <c r="AM930" s="4" t="s">
        <v>1313</v>
      </c>
      <c r="AO930" s="7"/>
      <c r="AP930" s="7"/>
    </row>
    <row r="931" spans="10:42">
      <c r="J931" s="2"/>
      <c r="K931" s="2"/>
      <c r="L931" s="2"/>
      <c r="M931" s="2"/>
      <c r="N931" s="2"/>
      <c r="X931" s="7"/>
      <c r="Y931" s="7"/>
      <c r="Z931" s="7"/>
      <c r="AA931" s="7"/>
      <c r="AB931" s="7"/>
      <c r="AC931" s="7"/>
      <c r="AD931" s="7"/>
      <c r="AE931" s="7"/>
      <c r="AF931" s="7"/>
      <c r="AG931" s="7"/>
      <c r="AH931" s="7"/>
      <c r="AJ931" s="2"/>
      <c r="AL931" s="4" t="s">
        <v>183</v>
      </c>
      <c r="AM931" s="4" t="s">
        <v>1314</v>
      </c>
      <c r="AO931" s="7"/>
      <c r="AP931" s="7"/>
    </row>
    <row r="932" spans="10:42">
      <c r="J932" s="2"/>
      <c r="K932" s="2"/>
      <c r="L932" s="2"/>
      <c r="M932" s="2"/>
      <c r="N932" s="2"/>
      <c r="X932" s="7"/>
      <c r="Y932" s="7"/>
      <c r="Z932" s="7"/>
      <c r="AA932" s="7"/>
      <c r="AB932" s="7"/>
      <c r="AC932" s="7"/>
      <c r="AD932" s="7"/>
      <c r="AE932" s="7"/>
      <c r="AF932" s="7"/>
      <c r="AG932" s="7"/>
      <c r="AH932" s="7"/>
      <c r="AJ932" s="2"/>
      <c r="AL932" s="4" t="s">
        <v>183</v>
      </c>
      <c r="AM932" s="4" t="s">
        <v>1315</v>
      </c>
      <c r="AO932" s="7"/>
      <c r="AP932" s="7"/>
    </row>
    <row r="933" spans="10:42">
      <c r="J933" s="2"/>
      <c r="K933" s="2"/>
      <c r="L933" s="2"/>
      <c r="M933" s="2"/>
      <c r="N933" s="2"/>
      <c r="X933" s="7"/>
      <c r="Y933" s="7"/>
      <c r="Z933" s="7"/>
      <c r="AA933" s="7"/>
      <c r="AB933" s="7"/>
      <c r="AC933" s="7"/>
      <c r="AD933" s="7"/>
      <c r="AE933" s="7"/>
      <c r="AF933" s="7"/>
      <c r="AG933" s="7"/>
      <c r="AH933" s="7"/>
      <c r="AJ933" s="2"/>
      <c r="AL933" s="4" t="s">
        <v>183</v>
      </c>
      <c r="AM933" s="4" t="s">
        <v>1316</v>
      </c>
      <c r="AO933" s="7"/>
      <c r="AP933" s="7"/>
    </row>
    <row r="934" spans="10:42">
      <c r="J934" s="2"/>
      <c r="K934" s="2"/>
      <c r="L934" s="2"/>
      <c r="M934" s="2"/>
      <c r="N934" s="2"/>
      <c r="X934" s="7"/>
      <c r="Y934" s="7"/>
      <c r="Z934" s="7"/>
      <c r="AA934" s="7"/>
      <c r="AB934" s="7"/>
      <c r="AC934" s="7"/>
      <c r="AD934" s="7"/>
      <c r="AE934" s="7"/>
      <c r="AF934" s="7"/>
      <c r="AG934" s="7"/>
      <c r="AH934" s="7"/>
      <c r="AJ934" s="2"/>
      <c r="AL934" s="4" t="s">
        <v>183</v>
      </c>
      <c r="AM934" s="4" t="s">
        <v>1317</v>
      </c>
      <c r="AO934" s="7"/>
      <c r="AP934" s="7"/>
    </row>
    <row r="935" spans="10:42">
      <c r="J935" s="2"/>
      <c r="K935" s="2"/>
      <c r="L935" s="2"/>
      <c r="M935" s="2"/>
      <c r="N935" s="2"/>
      <c r="X935" s="7"/>
      <c r="Y935" s="7"/>
      <c r="Z935" s="7"/>
      <c r="AA935" s="7"/>
      <c r="AB935" s="7"/>
      <c r="AC935" s="7"/>
      <c r="AD935" s="7"/>
      <c r="AE935" s="7"/>
      <c r="AF935" s="7"/>
      <c r="AG935" s="7"/>
      <c r="AH935" s="7"/>
      <c r="AJ935" s="2"/>
      <c r="AL935" s="4" t="s">
        <v>183</v>
      </c>
      <c r="AM935" s="4" t="s">
        <v>1318</v>
      </c>
      <c r="AO935" s="7"/>
      <c r="AP935" s="7"/>
    </row>
    <row r="936" spans="10:42">
      <c r="J936" s="2"/>
      <c r="K936" s="2"/>
      <c r="L936" s="2"/>
      <c r="M936" s="2"/>
      <c r="N936" s="2"/>
      <c r="X936" s="7"/>
      <c r="Y936" s="7"/>
      <c r="Z936" s="7"/>
      <c r="AA936" s="7"/>
      <c r="AB936" s="7"/>
      <c r="AC936" s="7"/>
      <c r="AD936" s="7"/>
      <c r="AE936" s="7"/>
      <c r="AF936" s="7"/>
      <c r="AG936" s="7"/>
      <c r="AH936" s="7"/>
      <c r="AJ936" s="2"/>
      <c r="AL936" s="4" t="s">
        <v>183</v>
      </c>
      <c r="AM936" s="4" t="s">
        <v>1319</v>
      </c>
      <c r="AO936" s="7"/>
      <c r="AP936" s="7"/>
    </row>
    <row r="937" spans="10:42">
      <c r="J937" s="2"/>
      <c r="K937" s="2"/>
      <c r="L937" s="2"/>
      <c r="M937" s="2"/>
      <c r="N937" s="2"/>
      <c r="X937" s="7"/>
      <c r="Y937" s="7"/>
      <c r="Z937" s="7"/>
      <c r="AA937" s="7"/>
      <c r="AB937" s="7"/>
      <c r="AC937" s="7"/>
      <c r="AD937" s="7"/>
      <c r="AE937" s="7"/>
      <c r="AF937" s="7"/>
      <c r="AG937" s="7"/>
      <c r="AH937" s="7"/>
      <c r="AJ937" s="2"/>
      <c r="AL937" s="4" t="s">
        <v>183</v>
      </c>
      <c r="AM937" s="4" t="s">
        <v>1320</v>
      </c>
      <c r="AO937" s="7"/>
      <c r="AP937" s="7"/>
    </row>
    <row r="938" spans="10:42">
      <c r="J938" s="2"/>
      <c r="K938" s="2"/>
      <c r="L938" s="2"/>
      <c r="M938" s="2"/>
      <c r="N938" s="2"/>
      <c r="X938" s="7"/>
      <c r="Y938" s="7"/>
      <c r="Z938" s="7"/>
      <c r="AA938" s="7"/>
      <c r="AB938" s="7"/>
      <c r="AC938" s="7"/>
      <c r="AD938" s="7"/>
      <c r="AE938" s="7"/>
      <c r="AF938" s="7"/>
      <c r="AG938" s="7"/>
      <c r="AH938" s="7"/>
      <c r="AJ938" s="2"/>
      <c r="AL938" s="4" t="s">
        <v>183</v>
      </c>
      <c r="AM938" s="4" t="s">
        <v>1321</v>
      </c>
      <c r="AO938" s="7"/>
      <c r="AP938" s="7"/>
    </row>
    <row r="939" spans="10:42">
      <c r="J939" s="2"/>
      <c r="K939" s="2"/>
      <c r="L939" s="2"/>
      <c r="M939" s="2"/>
      <c r="N939" s="2"/>
      <c r="X939" s="7"/>
      <c r="Y939" s="7"/>
      <c r="Z939" s="7"/>
      <c r="AA939" s="7"/>
      <c r="AB939" s="7"/>
      <c r="AC939" s="7"/>
      <c r="AD939" s="7"/>
      <c r="AE939" s="7"/>
      <c r="AF939" s="7"/>
      <c r="AG939" s="7"/>
      <c r="AH939" s="7"/>
      <c r="AJ939" s="2"/>
      <c r="AL939" s="4" t="s">
        <v>183</v>
      </c>
      <c r="AM939" s="4" t="s">
        <v>1322</v>
      </c>
      <c r="AO939" s="7"/>
      <c r="AP939" s="7"/>
    </row>
    <row r="940" spans="10:42">
      <c r="J940" s="2"/>
      <c r="K940" s="2"/>
      <c r="L940" s="2"/>
      <c r="M940" s="2"/>
      <c r="N940" s="2"/>
      <c r="X940" s="7"/>
      <c r="Y940" s="7"/>
      <c r="Z940" s="7"/>
      <c r="AA940" s="7"/>
      <c r="AB940" s="7"/>
      <c r="AC940" s="7"/>
      <c r="AD940" s="7"/>
      <c r="AE940" s="7"/>
      <c r="AF940" s="7"/>
      <c r="AG940" s="7"/>
      <c r="AH940" s="7"/>
      <c r="AJ940" s="2"/>
      <c r="AL940" s="4" t="s">
        <v>183</v>
      </c>
      <c r="AM940" s="4" t="s">
        <v>1323</v>
      </c>
      <c r="AO940" s="7"/>
      <c r="AP940" s="7"/>
    </row>
    <row r="941" spans="10:42">
      <c r="J941" s="2"/>
      <c r="K941" s="2"/>
      <c r="L941" s="2"/>
      <c r="M941" s="2"/>
      <c r="N941" s="2"/>
      <c r="X941" s="7"/>
      <c r="Y941" s="7"/>
      <c r="Z941" s="7"/>
      <c r="AA941" s="7"/>
      <c r="AB941" s="7"/>
      <c r="AC941" s="7"/>
      <c r="AD941" s="7"/>
      <c r="AE941" s="7"/>
      <c r="AF941" s="7"/>
      <c r="AG941" s="7"/>
      <c r="AH941" s="7"/>
      <c r="AJ941" s="2"/>
      <c r="AL941" s="4" t="s">
        <v>183</v>
      </c>
      <c r="AM941" s="4" t="s">
        <v>1324</v>
      </c>
      <c r="AO941" s="7"/>
      <c r="AP941" s="7"/>
    </row>
    <row r="942" spans="10:42">
      <c r="J942" s="2"/>
      <c r="K942" s="2"/>
      <c r="L942" s="2"/>
      <c r="M942" s="2"/>
      <c r="N942" s="2"/>
      <c r="X942" s="7"/>
      <c r="Y942" s="7"/>
      <c r="Z942" s="7"/>
      <c r="AA942" s="7"/>
      <c r="AB942" s="7"/>
      <c r="AC942" s="7"/>
      <c r="AD942" s="7"/>
      <c r="AE942" s="7"/>
      <c r="AF942" s="7"/>
      <c r="AG942" s="7"/>
      <c r="AH942" s="7"/>
      <c r="AJ942" s="2"/>
      <c r="AL942" s="4" t="s">
        <v>183</v>
      </c>
      <c r="AM942" s="4" t="s">
        <v>1325</v>
      </c>
      <c r="AO942" s="7"/>
      <c r="AP942" s="7"/>
    </row>
    <row r="943" spans="10:42">
      <c r="J943" s="2"/>
      <c r="K943" s="2"/>
      <c r="L943" s="2"/>
      <c r="M943" s="2"/>
      <c r="N943" s="2"/>
      <c r="X943" s="7"/>
      <c r="Y943" s="7"/>
      <c r="Z943" s="7"/>
      <c r="AA943" s="7"/>
      <c r="AB943" s="7"/>
      <c r="AC943" s="7"/>
      <c r="AD943" s="7"/>
      <c r="AE943" s="7"/>
      <c r="AF943" s="7"/>
      <c r="AG943" s="7"/>
      <c r="AH943" s="7"/>
      <c r="AJ943" s="2"/>
      <c r="AL943" s="4" t="s">
        <v>183</v>
      </c>
      <c r="AM943" s="4" t="s">
        <v>1326</v>
      </c>
      <c r="AO943" s="7"/>
      <c r="AP943" s="7"/>
    </row>
    <row r="944" spans="10:42">
      <c r="J944" s="2"/>
      <c r="K944" s="2"/>
      <c r="L944" s="2"/>
      <c r="M944" s="2"/>
      <c r="N944" s="2"/>
      <c r="X944" s="7"/>
      <c r="Y944" s="7"/>
      <c r="Z944" s="7"/>
      <c r="AA944" s="7"/>
      <c r="AB944" s="7"/>
      <c r="AC944" s="7"/>
      <c r="AD944" s="7"/>
      <c r="AE944" s="7"/>
      <c r="AF944" s="7"/>
      <c r="AG944" s="7"/>
      <c r="AH944" s="7"/>
      <c r="AJ944" s="2"/>
      <c r="AL944" s="4" t="s">
        <v>183</v>
      </c>
      <c r="AM944" s="4" t="s">
        <v>1327</v>
      </c>
      <c r="AO944" s="7"/>
      <c r="AP944" s="7"/>
    </row>
    <row r="945" spans="10:42">
      <c r="J945" s="2"/>
      <c r="K945" s="2"/>
      <c r="L945" s="2"/>
      <c r="M945" s="2"/>
      <c r="N945" s="2"/>
      <c r="X945" s="7"/>
      <c r="Y945" s="7"/>
      <c r="Z945" s="7"/>
      <c r="AA945" s="7"/>
      <c r="AB945" s="7"/>
      <c r="AC945" s="7"/>
      <c r="AD945" s="7"/>
      <c r="AE945" s="7"/>
      <c r="AF945" s="7"/>
      <c r="AG945" s="7"/>
      <c r="AH945" s="7"/>
      <c r="AJ945" s="2"/>
      <c r="AL945" s="4" t="s">
        <v>183</v>
      </c>
      <c r="AM945" s="4" t="s">
        <v>1328</v>
      </c>
      <c r="AO945" s="7"/>
      <c r="AP945" s="7"/>
    </row>
    <row r="946" spans="10:42">
      <c r="J946" s="2"/>
      <c r="K946" s="2"/>
      <c r="L946" s="2"/>
      <c r="M946" s="2"/>
      <c r="N946" s="2"/>
      <c r="X946" s="7"/>
      <c r="Y946" s="7"/>
      <c r="Z946" s="7"/>
      <c r="AA946" s="7"/>
      <c r="AB946" s="7"/>
      <c r="AC946" s="7"/>
      <c r="AD946" s="7"/>
      <c r="AE946" s="7"/>
      <c r="AF946" s="7"/>
      <c r="AG946" s="7"/>
      <c r="AH946" s="7"/>
      <c r="AJ946" s="2"/>
      <c r="AL946" s="4" t="s">
        <v>183</v>
      </c>
      <c r="AM946" s="4" t="s">
        <v>481</v>
      </c>
      <c r="AO946" s="7"/>
      <c r="AP946" s="7"/>
    </row>
    <row r="947" spans="10:42">
      <c r="J947" s="2"/>
      <c r="K947" s="2"/>
      <c r="L947" s="2"/>
      <c r="M947" s="2"/>
      <c r="N947" s="2"/>
      <c r="X947" s="7"/>
      <c r="Y947" s="7"/>
      <c r="Z947" s="7"/>
      <c r="AA947" s="7"/>
      <c r="AB947" s="7"/>
      <c r="AC947" s="7"/>
      <c r="AD947" s="7"/>
      <c r="AE947" s="7"/>
      <c r="AF947" s="7"/>
      <c r="AG947" s="7"/>
      <c r="AH947" s="7"/>
      <c r="AJ947" s="2"/>
      <c r="AL947" s="4" t="s">
        <v>183</v>
      </c>
      <c r="AM947" s="4" t="s">
        <v>1329</v>
      </c>
      <c r="AO947" s="7"/>
      <c r="AP947" s="7"/>
    </row>
    <row r="948" spans="10:42">
      <c r="J948" s="2"/>
      <c r="K948" s="2"/>
      <c r="L948" s="2"/>
      <c r="M948" s="2"/>
      <c r="N948" s="2"/>
      <c r="X948" s="7"/>
      <c r="Y948" s="7"/>
      <c r="Z948" s="7"/>
      <c r="AA948" s="7"/>
      <c r="AB948" s="7"/>
      <c r="AC948" s="7"/>
      <c r="AD948" s="7"/>
      <c r="AE948" s="7"/>
      <c r="AF948" s="7"/>
      <c r="AG948" s="7"/>
      <c r="AH948" s="7"/>
      <c r="AJ948" s="2"/>
      <c r="AL948" s="4" t="s">
        <v>183</v>
      </c>
      <c r="AM948" s="4" t="s">
        <v>1330</v>
      </c>
      <c r="AO948" s="7"/>
      <c r="AP948" s="7"/>
    </row>
    <row r="949" spans="10:42">
      <c r="J949" s="2"/>
      <c r="K949" s="2"/>
      <c r="L949" s="2"/>
      <c r="M949" s="2"/>
      <c r="N949" s="2"/>
      <c r="X949" s="7"/>
      <c r="Y949" s="7"/>
      <c r="Z949" s="7"/>
      <c r="AA949" s="7"/>
      <c r="AB949" s="7"/>
      <c r="AC949" s="7"/>
      <c r="AD949" s="7"/>
      <c r="AE949" s="7"/>
      <c r="AF949" s="7"/>
      <c r="AG949" s="7"/>
      <c r="AH949" s="7"/>
      <c r="AJ949" s="2"/>
      <c r="AL949" s="4" t="s">
        <v>183</v>
      </c>
      <c r="AM949" s="4" t="s">
        <v>1331</v>
      </c>
      <c r="AO949" s="7"/>
      <c r="AP949" s="7"/>
    </row>
    <row r="950" spans="10:42">
      <c r="J950" s="2"/>
      <c r="K950" s="2"/>
      <c r="L950" s="2"/>
      <c r="M950" s="2"/>
      <c r="N950" s="2"/>
      <c r="X950" s="7"/>
      <c r="Y950" s="7"/>
      <c r="Z950" s="7"/>
      <c r="AA950" s="7"/>
      <c r="AB950" s="7"/>
      <c r="AC950" s="7"/>
      <c r="AD950" s="7"/>
      <c r="AE950" s="7"/>
      <c r="AF950" s="7"/>
      <c r="AG950" s="7"/>
      <c r="AH950" s="7"/>
      <c r="AJ950" s="2"/>
      <c r="AL950" s="4" t="s">
        <v>183</v>
      </c>
      <c r="AM950" s="4" t="s">
        <v>1332</v>
      </c>
      <c r="AO950" s="7"/>
      <c r="AP950" s="7"/>
    </row>
    <row r="951" spans="10:42">
      <c r="J951" s="2"/>
      <c r="K951" s="2"/>
      <c r="L951" s="2"/>
      <c r="M951" s="2"/>
      <c r="N951" s="2"/>
      <c r="X951" s="7"/>
      <c r="Y951" s="7"/>
      <c r="Z951" s="7"/>
      <c r="AA951" s="7"/>
      <c r="AB951" s="7"/>
      <c r="AC951" s="7"/>
      <c r="AD951" s="7"/>
      <c r="AE951" s="7"/>
      <c r="AF951" s="7"/>
      <c r="AG951" s="7"/>
      <c r="AH951" s="7"/>
      <c r="AJ951" s="2"/>
      <c r="AL951" s="4" t="s">
        <v>183</v>
      </c>
      <c r="AM951" s="4" t="s">
        <v>1333</v>
      </c>
      <c r="AO951" s="7"/>
      <c r="AP951" s="7"/>
    </row>
    <row r="952" spans="10:42">
      <c r="J952" s="2"/>
      <c r="K952" s="2"/>
      <c r="L952" s="2"/>
      <c r="M952" s="2"/>
      <c r="N952" s="2"/>
      <c r="X952" s="7"/>
      <c r="Y952" s="7"/>
      <c r="Z952" s="7"/>
      <c r="AA952" s="7"/>
      <c r="AB952" s="7"/>
      <c r="AC952" s="7"/>
      <c r="AD952" s="7"/>
      <c r="AE952" s="7"/>
      <c r="AF952" s="7"/>
      <c r="AG952" s="7"/>
      <c r="AH952" s="7"/>
      <c r="AJ952" s="2"/>
      <c r="AL952" s="4" t="s">
        <v>183</v>
      </c>
      <c r="AM952" s="4" t="s">
        <v>1334</v>
      </c>
      <c r="AO952" s="7"/>
      <c r="AP952" s="7"/>
    </row>
    <row r="953" spans="10:42">
      <c r="J953" s="2"/>
      <c r="K953" s="2"/>
      <c r="L953" s="2"/>
      <c r="M953" s="2"/>
      <c r="N953" s="2"/>
      <c r="X953" s="7"/>
      <c r="Y953" s="7"/>
      <c r="Z953" s="7"/>
      <c r="AA953" s="7"/>
      <c r="AB953" s="7"/>
      <c r="AC953" s="7"/>
      <c r="AD953" s="7"/>
      <c r="AE953" s="7"/>
      <c r="AF953" s="7"/>
      <c r="AG953" s="7"/>
      <c r="AH953" s="7"/>
      <c r="AJ953" s="2"/>
      <c r="AL953" s="4" t="s">
        <v>183</v>
      </c>
      <c r="AM953" s="4" t="s">
        <v>1335</v>
      </c>
      <c r="AO953" s="7"/>
      <c r="AP953" s="7"/>
    </row>
    <row r="954" spans="10:42">
      <c r="J954" s="2"/>
      <c r="K954" s="2"/>
      <c r="L954" s="2"/>
      <c r="M954" s="2"/>
      <c r="N954" s="2"/>
      <c r="X954" s="7"/>
      <c r="Y954" s="7"/>
      <c r="Z954" s="7"/>
      <c r="AA954" s="7"/>
      <c r="AB954" s="7"/>
      <c r="AC954" s="7"/>
      <c r="AD954" s="7"/>
      <c r="AE954" s="7"/>
      <c r="AF954" s="7"/>
      <c r="AG954" s="7"/>
      <c r="AH954" s="7"/>
      <c r="AJ954" s="2"/>
      <c r="AL954" s="4" t="s">
        <v>183</v>
      </c>
      <c r="AM954" s="4" t="s">
        <v>1336</v>
      </c>
      <c r="AO954" s="7"/>
      <c r="AP954" s="7"/>
    </row>
    <row r="955" spans="10:42">
      <c r="J955" s="2"/>
      <c r="K955" s="2"/>
      <c r="L955" s="2"/>
      <c r="M955" s="2"/>
      <c r="N955" s="2"/>
      <c r="X955" s="7"/>
      <c r="Y955" s="7"/>
      <c r="Z955" s="7"/>
      <c r="AA955" s="7"/>
      <c r="AB955" s="7"/>
      <c r="AC955" s="7"/>
      <c r="AD955" s="7"/>
      <c r="AE955" s="7"/>
      <c r="AF955" s="7"/>
      <c r="AG955" s="7"/>
      <c r="AH955" s="7"/>
      <c r="AJ955" s="2"/>
      <c r="AL955" s="4" t="s">
        <v>183</v>
      </c>
      <c r="AM955" s="4" t="s">
        <v>1337</v>
      </c>
      <c r="AO955" s="7"/>
      <c r="AP955" s="7"/>
    </row>
    <row r="956" spans="10:42">
      <c r="J956" s="2"/>
      <c r="K956" s="2"/>
      <c r="L956" s="2"/>
      <c r="M956" s="2"/>
      <c r="N956" s="2"/>
      <c r="X956" s="7"/>
      <c r="Y956" s="7"/>
      <c r="Z956" s="7"/>
      <c r="AA956" s="7"/>
      <c r="AB956" s="7"/>
      <c r="AC956" s="7"/>
      <c r="AD956" s="7"/>
      <c r="AE956" s="7"/>
      <c r="AF956" s="7"/>
      <c r="AG956" s="7"/>
      <c r="AH956" s="7"/>
      <c r="AJ956" s="2"/>
      <c r="AL956" s="4" t="s">
        <v>183</v>
      </c>
      <c r="AM956" s="4" t="s">
        <v>1338</v>
      </c>
      <c r="AO956" s="7"/>
      <c r="AP956" s="7"/>
    </row>
    <row r="957" spans="10:42">
      <c r="J957" s="2"/>
      <c r="K957" s="2"/>
      <c r="L957" s="2"/>
      <c r="M957" s="2"/>
      <c r="N957" s="2"/>
      <c r="X957" s="7"/>
      <c r="Y957" s="7"/>
      <c r="Z957" s="7"/>
      <c r="AA957" s="7"/>
      <c r="AB957" s="7"/>
      <c r="AC957" s="7"/>
      <c r="AD957" s="7"/>
      <c r="AE957" s="7"/>
      <c r="AF957" s="7"/>
      <c r="AG957" s="7"/>
      <c r="AH957" s="7"/>
      <c r="AJ957" s="2"/>
      <c r="AL957" s="4" t="s">
        <v>185</v>
      </c>
      <c r="AM957" s="4" t="s">
        <v>553</v>
      </c>
      <c r="AO957" s="7"/>
      <c r="AP957" s="7"/>
    </row>
    <row r="958" spans="10:42">
      <c r="J958" s="2"/>
      <c r="K958" s="2"/>
      <c r="L958" s="2"/>
      <c r="M958" s="2"/>
      <c r="N958" s="2"/>
      <c r="X958" s="7"/>
      <c r="Y958" s="7"/>
      <c r="Z958" s="7"/>
      <c r="AA958" s="7"/>
      <c r="AB958" s="7"/>
      <c r="AC958" s="7"/>
      <c r="AD958" s="7"/>
      <c r="AE958" s="7"/>
      <c r="AF958" s="7"/>
      <c r="AG958" s="7"/>
      <c r="AH958" s="7"/>
      <c r="AJ958" s="2"/>
      <c r="AL958" s="4" t="s">
        <v>185</v>
      </c>
      <c r="AM958" s="4" t="s">
        <v>835</v>
      </c>
      <c r="AO958" s="7"/>
      <c r="AP958" s="7"/>
    </row>
    <row r="959" spans="10:42">
      <c r="J959" s="2"/>
      <c r="K959" s="2"/>
      <c r="L959" s="2"/>
      <c r="M959" s="2"/>
      <c r="N959" s="2"/>
      <c r="X959" s="7"/>
      <c r="Y959" s="7"/>
      <c r="Z959" s="7"/>
      <c r="AA959" s="7"/>
      <c r="AB959" s="7"/>
      <c r="AC959" s="7"/>
      <c r="AD959" s="7"/>
      <c r="AE959" s="7"/>
      <c r="AF959" s="7"/>
      <c r="AG959" s="7"/>
      <c r="AH959" s="7"/>
      <c r="AJ959" s="2"/>
      <c r="AL959" s="4" t="s">
        <v>185</v>
      </c>
      <c r="AM959" s="4" t="s">
        <v>837</v>
      </c>
      <c r="AO959" s="7"/>
      <c r="AP959" s="7"/>
    </row>
    <row r="960" spans="10:42">
      <c r="J960" s="2"/>
      <c r="K960" s="2"/>
      <c r="L960" s="2"/>
      <c r="M960" s="2"/>
      <c r="N960" s="2"/>
      <c r="X960" s="7"/>
      <c r="Y960" s="7"/>
      <c r="Z960" s="7"/>
      <c r="AA960" s="7"/>
      <c r="AB960" s="7"/>
      <c r="AC960" s="7"/>
      <c r="AD960" s="7"/>
      <c r="AE960" s="7"/>
      <c r="AF960" s="7"/>
      <c r="AG960" s="7"/>
      <c r="AH960" s="7"/>
      <c r="AJ960" s="2"/>
      <c r="AL960" s="4" t="s">
        <v>185</v>
      </c>
      <c r="AM960" s="4" t="s">
        <v>1339</v>
      </c>
      <c r="AO960" s="7"/>
      <c r="AP960" s="7"/>
    </row>
    <row r="961" spans="10:42">
      <c r="J961" s="2"/>
      <c r="K961" s="2"/>
      <c r="L961" s="2"/>
      <c r="M961" s="2"/>
      <c r="N961" s="2"/>
      <c r="X961" s="7"/>
      <c r="Y961" s="7"/>
      <c r="Z961" s="7"/>
      <c r="AA961" s="7"/>
      <c r="AB961" s="7"/>
      <c r="AC961" s="7"/>
      <c r="AD961" s="7"/>
      <c r="AE961" s="7"/>
      <c r="AF961" s="7"/>
      <c r="AG961" s="7"/>
      <c r="AH961" s="7"/>
      <c r="AJ961" s="2"/>
      <c r="AL961" s="4" t="s">
        <v>185</v>
      </c>
      <c r="AM961" s="4" t="s">
        <v>839</v>
      </c>
      <c r="AO961" s="7"/>
      <c r="AP961" s="7"/>
    </row>
    <row r="962" spans="10:42">
      <c r="J962" s="2"/>
      <c r="K962" s="2"/>
      <c r="L962" s="2"/>
      <c r="M962" s="2"/>
      <c r="N962" s="2"/>
      <c r="X962" s="7"/>
      <c r="Y962" s="7"/>
      <c r="Z962" s="7"/>
      <c r="AA962" s="7"/>
      <c r="AB962" s="7"/>
      <c r="AC962" s="7"/>
      <c r="AD962" s="7"/>
      <c r="AE962" s="7"/>
      <c r="AF962" s="7"/>
      <c r="AG962" s="7"/>
      <c r="AH962" s="7"/>
      <c r="AJ962" s="2"/>
      <c r="AL962" s="4" t="s">
        <v>185</v>
      </c>
      <c r="AM962" s="4" t="s">
        <v>841</v>
      </c>
      <c r="AO962" s="7"/>
      <c r="AP962" s="7"/>
    </row>
    <row r="963" spans="10:42">
      <c r="J963" s="2"/>
      <c r="K963" s="2"/>
      <c r="L963" s="2"/>
      <c r="M963" s="2"/>
      <c r="N963" s="2"/>
      <c r="X963" s="7"/>
      <c r="Y963" s="7"/>
      <c r="Z963" s="7"/>
      <c r="AA963" s="7"/>
      <c r="AB963" s="7"/>
      <c r="AC963" s="7"/>
      <c r="AD963" s="7"/>
      <c r="AE963" s="7"/>
      <c r="AF963" s="7"/>
      <c r="AG963" s="7"/>
      <c r="AH963" s="7"/>
      <c r="AJ963" s="2"/>
      <c r="AL963" s="4" t="s">
        <v>185</v>
      </c>
      <c r="AM963" s="4" t="s">
        <v>1340</v>
      </c>
      <c r="AO963" s="7"/>
      <c r="AP963" s="7"/>
    </row>
    <row r="964" spans="10:42">
      <c r="J964" s="2"/>
      <c r="K964" s="2"/>
      <c r="L964" s="2"/>
      <c r="M964" s="2"/>
      <c r="N964" s="2"/>
      <c r="X964" s="7"/>
      <c r="Y964" s="7"/>
      <c r="Z964" s="7"/>
      <c r="AA964" s="7"/>
      <c r="AB964" s="7"/>
      <c r="AC964" s="7"/>
      <c r="AD964" s="7"/>
      <c r="AE964" s="7"/>
      <c r="AF964" s="7"/>
      <c r="AG964" s="7"/>
      <c r="AH964" s="7"/>
      <c r="AJ964" s="2"/>
      <c r="AL964" s="4" t="s">
        <v>185</v>
      </c>
      <c r="AM964" s="4" t="s">
        <v>843</v>
      </c>
      <c r="AO964" s="7"/>
      <c r="AP964" s="7"/>
    </row>
    <row r="965" spans="10:42">
      <c r="J965" s="2"/>
      <c r="K965" s="2"/>
      <c r="L965" s="2"/>
      <c r="M965" s="2"/>
      <c r="N965" s="2"/>
      <c r="X965" s="7"/>
      <c r="Y965" s="7"/>
      <c r="Z965" s="7"/>
      <c r="AA965" s="7"/>
      <c r="AB965" s="7"/>
      <c r="AC965" s="7"/>
      <c r="AD965" s="7"/>
      <c r="AE965" s="7"/>
      <c r="AF965" s="7"/>
      <c r="AG965" s="7"/>
      <c r="AH965" s="7"/>
      <c r="AJ965" s="2"/>
      <c r="AL965" s="4" t="s">
        <v>185</v>
      </c>
      <c r="AM965" s="4" t="s">
        <v>845</v>
      </c>
      <c r="AO965" s="7"/>
      <c r="AP965" s="7"/>
    </row>
    <row r="966" spans="10:42">
      <c r="J966" s="2"/>
      <c r="K966" s="2"/>
      <c r="L966" s="2"/>
      <c r="M966" s="2"/>
      <c r="N966" s="2"/>
      <c r="X966" s="7"/>
      <c r="Y966" s="7"/>
      <c r="Z966" s="7"/>
      <c r="AA966" s="7"/>
      <c r="AB966" s="7"/>
      <c r="AC966" s="7"/>
      <c r="AD966" s="7"/>
      <c r="AE966" s="7"/>
      <c r="AF966" s="7"/>
      <c r="AG966" s="7"/>
      <c r="AH966" s="7"/>
      <c r="AJ966" s="2"/>
      <c r="AL966" s="4" t="s">
        <v>185</v>
      </c>
      <c r="AM966" s="4" t="s">
        <v>847</v>
      </c>
      <c r="AO966" s="7"/>
      <c r="AP966" s="7"/>
    </row>
    <row r="967" spans="10:42">
      <c r="J967" s="2"/>
      <c r="K967" s="2"/>
      <c r="L967" s="2"/>
      <c r="M967" s="2"/>
      <c r="N967" s="2"/>
      <c r="X967" s="7"/>
      <c r="Y967" s="7"/>
      <c r="Z967" s="7"/>
      <c r="AA967" s="7"/>
      <c r="AB967" s="7"/>
      <c r="AC967" s="7"/>
      <c r="AD967" s="7"/>
      <c r="AE967" s="7"/>
      <c r="AF967" s="7"/>
      <c r="AG967" s="7"/>
      <c r="AH967" s="7"/>
      <c r="AJ967" s="2"/>
      <c r="AL967" s="4" t="s">
        <v>185</v>
      </c>
      <c r="AM967" s="4" t="s">
        <v>849</v>
      </c>
      <c r="AO967" s="7"/>
      <c r="AP967" s="7"/>
    </row>
    <row r="968" spans="10:42">
      <c r="J968" s="2"/>
      <c r="K968" s="2"/>
      <c r="L968" s="2"/>
      <c r="M968" s="2"/>
      <c r="N968" s="2"/>
      <c r="X968" s="7"/>
      <c r="Y968" s="7"/>
      <c r="Z968" s="7"/>
      <c r="AA968" s="7"/>
      <c r="AB968" s="7"/>
      <c r="AC968" s="7"/>
      <c r="AD968" s="7"/>
      <c r="AE968" s="7"/>
      <c r="AF968" s="7"/>
      <c r="AG968" s="7"/>
      <c r="AH968" s="7"/>
      <c r="AJ968" s="2"/>
      <c r="AL968" s="4" t="s">
        <v>185</v>
      </c>
      <c r="AM968" s="4" t="s">
        <v>851</v>
      </c>
      <c r="AO968" s="7"/>
      <c r="AP968" s="7"/>
    </row>
    <row r="969" spans="10:42">
      <c r="J969" s="2"/>
      <c r="K969" s="2"/>
      <c r="L969" s="2"/>
      <c r="M969" s="2"/>
      <c r="N969" s="2"/>
      <c r="X969" s="7"/>
      <c r="Y969" s="7"/>
      <c r="Z969" s="7"/>
      <c r="AA969" s="7"/>
      <c r="AB969" s="7"/>
      <c r="AC969" s="7"/>
      <c r="AD969" s="7"/>
      <c r="AE969" s="7"/>
      <c r="AF969" s="7"/>
      <c r="AG969" s="7"/>
      <c r="AH969" s="7"/>
      <c r="AJ969" s="2"/>
      <c r="AL969" s="4" t="s">
        <v>185</v>
      </c>
      <c r="AM969" s="4" t="s">
        <v>853</v>
      </c>
      <c r="AO969" s="7"/>
      <c r="AP969" s="7"/>
    </row>
    <row r="970" spans="10:42">
      <c r="J970" s="2"/>
      <c r="K970" s="2"/>
      <c r="L970" s="2"/>
      <c r="M970" s="2"/>
      <c r="N970" s="2"/>
      <c r="X970" s="7"/>
      <c r="Y970" s="7"/>
      <c r="Z970" s="7"/>
      <c r="AA970" s="7"/>
      <c r="AB970" s="7"/>
      <c r="AC970" s="7"/>
      <c r="AD970" s="7"/>
      <c r="AE970" s="7"/>
      <c r="AF970" s="7"/>
      <c r="AG970" s="7"/>
      <c r="AH970" s="7"/>
      <c r="AJ970" s="2"/>
      <c r="AL970" s="4" t="s">
        <v>185</v>
      </c>
      <c r="AM970" s="4" t="s">
        <v>855</v>
      </c>
      <c r="AO970" s="7"/>
      <c r="AP970" s="7"/>
    </row>
    <row r="971" spans="10:42">
      <c r="J971" s="2"/>
      <c r="K971" s="2"/>
      <c r="L971" s="2"/>
      <c r="M971" s="2"/>
      <c r="N971" s="2"/>
      <c r="X971" s="7"/>
      <c r="Y971" s="7"/>
      <c r="Z971" s="7"/>
      <c r="AA971" s="7"/>
      <c r="AB971" s="7"/>
      <c r="AC971" s="7"/>
      <c r="AD971" s="7"/>
      <c r="AE971" s="7"/>
      <c r="AF971" s="7"/>
      <c r="AG971" s="7"/>
      <c r="AH971" s="7"/>
      <c r="AJ971" s="2"/>
      <c r="AL971" s="4" t="s">
        <v>185</v>
      </c>
      <c r="AM971" s="4" t="s">
        <v>857</v>
      </c>
      <c r="AO971" s="7"/>
      <c r="AP971" s="7"/>
    </row>
    <row r="972" spans="10:42">
      <c r="J972" s="2"/>
      <c r="K972" s="2"/>
      <c r="L972" s="2"/>
      <c r="M972" s="2"/>
      <c r="N972" s="2"/>
      <c r="X972" s="7"/>
      <c r="Y972" s="7"/>
      <c r="Z972" s="7"/>
      <c r="AA972" s="7"/>
      <c r="AB972" s="7"/>
      <c r="AC972" s="7"/>
      <c r="AD972" s="7"/>
      <c r="AE972" s="7"/>
      <c r="AF972" s="7"/>
      <c r="AG972" s="7"/>
      <c r="AH972" s="7"/>
      <c r="AJ972" s="2"/>
      <c r="AL972" s="4" t="s">
        <v>185</v>
      </c>
      <c r="AM972" s="4" t="s">
        <v>1341</v>
      </c>
      <c r="AO972" s="7"/>
      <c r="AP972" s="7"/>
    </row>
    <row r="973" spans="10:42">
      <c r="J973" s="2"/>
      <c r="K973" s="2"/>
      <c r="L973" s="2"/>
      <c r="M973" s="2"/>
      <c r="N973" s="2"/>
      <c r="X973" s="7"/>
      <c r="Y973" s="7"/>
      <c r="Z973" s="7"/>
      <c r="AA973" s="7"/>
      <c r="AB973" s="7"/>
      <c r="AC973" s="7"/>
      <c r="AD973" s="7"/>
      <c r="AE973" s="7"/>
      <c r="AF973" s="7"/>
      <c r="AG973" s="7"/>
      <c r="AH973" s="7"/>
      <c r="AJ973" s="2"/>
      <c r="AL973" s="4" t="s">
        <v>185</v>
      </c>
      <c r="AM973" s="4" t="s">
        <v>859</v>
      </c>
      <c r="AO973" s="7"/>
      <c r="AP973" s="7"/>
    </row>
    <row r="974" spans="10:42">
      <c r="J974" s="2"/>
      <c r="K974" s="2"/>
      <c r="L974" s="2"/>
      <c r="M974" s="2"/>
      <c r="N974" s="2"/>
      <c r="X974" s="7"/>
      <c r="Y974" s="7"/>
      <c r="Z974" s="7"/>
      <c r="AA974" s="7"/>
      <c r="AB974" s="7"/>
      <c r="AC974" s="7"/>
      <c r="AD974" s="7"/>
      <c r="AE974" s="7"/>
      <c r="AF974" s="7"/>
      <c r="AG974" s="7"/>
      <c r="AH974" s="7"/>
      <c r="AJ974" s="2"/>
      <c r="AL974" s="4" t="s">
        <v>185</v>
      </c>
      <c r="AM974" s="4" t="s">
        <v>1342</v>
      </c>
      <c r="AO974" s="7"/>
      <c r="AP974" s="7"/>
    </row>
    <row r="975" spans="10:42">
      <c r="J975" s="2"/>
      <c r="K975" s="2"/>
      <c r="L975" s="2"/>
      <c r="M975" s="2"/>
      <c r="N975" s="2"/>
      <c r="X975" s="7"/>
      <c r="Y975" s="7"/>
      <c r="Z975" s="7"/>
      <c r="AA975" s="7"/>
      <c r="AB975" s="7"/>
      <c r="AC975" s="7"/>
      <c r="AD975" s="7"/>
      <c r="AE975" s="7"/>
      <c r="AF975" s="7"/>
      <c r="AG975" s="7"/>
      <c r="AH975" s="7"/>
      <c r="AJ975" s="2"/>
      <c r="AL975" s="4" t="s">
        <v>185</v>
      </c>
      <c r="AM975" s="4" t="s">
        <v>1343</v>
      </c>
      <c r="AO975" s="7"/>
      <c r="AP975" s="7"/>
    </row>
    <row r="976" spans="10:42">
      <c r="J976" s="2"/>
      <c r="K976" s="2"/>
      <c r="L976" s="2"/>
      <c r="M976" s="2"/>
      <c r="N976" s="2"/>
      <c r="X976" s="7"/>
      <c r="Y976" s="7"/>
      <c r="Z976" s="7"/>
      <c r="AA976" s="7"/>
      <c r="AB976" s="7"/>
      <c r="AC976" s="7"/>
      <c r="AD976" s="7"/>
      <c r="AE976" s="7"/>
      <c r="AF976" s="7"/>
      <c r="AG976" s="7"/>
      <c r="AH976" s="7"/>
      <c r="AJ976" s="2"/>
      <c r="AL976" s="4" t="s">
        <v>185</v>
      </c>
      <c r="AM976" s="4" t="s">
        <v>1344</v>
      </c>
      <c r="AO976" s="7"/>
      <c r="AP976" s="7"/>
    </row>
    <row r="977" spans="10:42">
      <c r="J977" s="2"/>
      <c r="K977" s="2"/>
      <c r="L977" s="2"/>
      <c r="M977" s="2"/>
      <c r="N977" s="2"/>
      <c r="X977" s="7"/>
      <c r="Y977" s="7"/>
      <c r="Z977" s="7"/>
      <c r="AA977" s="7"/>
      <c r="AB977" s="7"/>
      <c r="AC977" s="7"/>
      <c r="AD977" s="7"/>
      <c r="AE977" s="7"/>
      <c r="AF977" s="7"/>
      <c r="AG977" s="7"/>
      <c r="AH977" s="7"/>
      <c r="AJ977" s="2"/>
      <c r="AL977" s="4" t="s">
        <v>185</v>
      </c>
      <c r="AM977" s="4" t="s">
        <v>1345</v>
      </c>
      <c r="AO977" s="7"/>
      <c r="AP977" s="7"/>
    </row>
    <row r="978" spans="10:42">
      <c r="J978" s="2"/>
      <c r="K978" s="2"/>
      <c r="L978" s="2"/>
      <c r="M978" s="2"/>
      <c r="N978" s="2"/>
      <c r="X978" s="7"/>
      <c r="Y978" s="7"/>
      <c r="Z978" s="7"/>
      <c r="AA978" s="7"/>
      <c r="AB978" s="7"/>
      <c r="AC978" s="7"/>
      <c r="AD978" s="7"/>
      <c r="AE978" s="7"/>
      <c r="AF978" s="7"/>
      <c r="AG978" s="7"/>
      <c r="AH978" s="7"/>
      <c r="AJ978" s="2"/>
      <c r="AL978" s="4" t="s">
        <v>185</v>
      </c>
      <c r="AM978" s="4" t="s">
        <v>1346</v>
      </c>
      <c r="AO978" s="7"/>
      <c r="AP978" s="7"/>
    </row>
    <row r="979" spans="10:42">
      <c r="J979" s="2"/>
      <c r="K979" s="2"/>
      <c r="L979" s="2"/>
      <c r="M979" s="2"/>
      <c r="N979" s="2"/>
      <c r="X979" s="7"/>
      <c r="Y979" s="7"/>
      <c r="Z979" s="7"/>
      <c r="AA979" s="7"/>
      <c r="AB979" s="7"/>
      <c r="AC979" s="7"/>
      <c r="AD979" s="7"/>
      <c r="AE979" s="7"/>
      <c r="AF979" s="7"/>
      <c r="AG979" s="7"/>
      <c r="AH979" s="7"/>
      <c r="AJ979" s="2"/>
      <c r="AL979" s="4" t="s">
        <v>185</v>
      </c>
      <c r="AM979" s="4" t="s">
        <v>1347</v>
      </c>
      <c r="AO979" s="7"/>
      <c r="AP979" s="7"/>
    </row>
    <row r="980" spans="10:42">
      <c r="J980" s="2"/>
      <c r="K980" s="2"/>
      <c r="L980" s="2"/>
      <c r="M980" s="2"/>
      <c r="N980" s="2"/>
      <c r="X980" s="7"/>
      <c r="Y980" s="7"/>
      <c r="Z980" s="7"/>
      <c r="AA980" s="7"/>
      <c r="AB980" s="7"/>
      <c r="AC980" s="7"/>
      <c r="AD980" s="7"/>
      <c r="AE980" s="7"/>
      <c r="AF980" s="7"/>
      <c r="AG980" s="7"/>
      <c r="AH980" s="7"/>
      <c r="AJ980" s="2"/>
      <c r="AL980" s="4" t="s">
        <v>185</v>
      </c>
      <c r="AM980" s="4" t="s">
        <v>1348</v>
      </c>
      <c r="AO980" s="7"/>
      <c r="AP980" s="7"/>
    </row>
    <row r="981" spans="10:42">
      <c r="J981" s="2"/>
      <c r="K981" s="2"/>
      <c r="L981" s="2"/>
      <c r="M981" s="2"/>
      <c r="N981" s="2"/>
      <c r="X981" s="7"/>
      <c r="Y981" s="7"/>
      <c r="Z981" s="7"/>
      <c r="AA981" s="7"/>
      <c r="AB981" s="7"/>
      <c r="AC981" s="7"/>
      <c r="AD981" s="7"/>
      <c r="AE981" s="7"/>
      <c r="AF981" s="7"/>
      <c r="AG981" s="7"/>
      <c r="AH981" s="7"/>
      <c r="AJ981" s="2"/>
      <c r="AL981" s="4" t="s">
        <v>185</v>
      </c>
      <c r="AM981" s="4" t="s">
        <v>1349</v>
      </c>
      <c r="AO981" s="7"/>
      <c r="AP981" s="7"/>
    </row>
    <row r="982" spans="10:42">
      <c r="J982" s="2"/>
      <c r="K982" s="2"/>
      <c r="L982" s="2"/>
      <c r="M982" s="2"/>
      <c r="N982" s="2"/>
      <c r="X982" s="7"/>
      <c r="Y982" s="7"/>
      <c r="Z982" s="7"/>
      <c r="AA982" s="7"/>
      <c r="AB982" s="7"/>
      <c r="AC982" s="7"/>
      <c r="AD982" s="7"/>
      <c r="AE982" s="7"/>
      <c r="AF982" s="7"/>
      <c r="AG982" s="7"/>
      <c r="AH982" s="7"/>
      <c r="AJ982" s="2"/>
      <c r="AL982" s="4" t="s">
        <v>185</v>
      </c>
      <c r="AM982" s="4" t="s">
        <v>1350</v>
      </c>
      <c r="AO982" s="7"/>
      <c r="AP982" s="7"/>
    </row>
    <row r="983" spans="10:42">
      <c r="J983" s="2"/>
      <c r="K983" s="2"/>
      <c r="L983" s="2"/>
      <c r="M983" s="2"/>
      <c r="N983" s="2"/>
      <c r="X983" s="7"/>
      <c r="Y983" s="7"/>
      <c r="Z983" s="7"/>
      <c r="AA983" s="7"/>
      <c r="AB983" s="7"/>
      <c r="AC983" s="7"/>
      <c r="AD983" s="7"/>
      <c r="AE983" s="7"/>
      <c r="AF983" s="7"/>
      <c r="AG983" s="7"/>
      <c r="AH983" s="7"/>
      <c r="AJ983" s="2"/>
      <c r="AL983" s="4" t="s">
        <v>185</v>
      </c>
      <c r="AM983" s="4" t="s">
        <v>1351</v>
      </c>
      <c r="AO983" s="7"/>
      <c r="AP983" s="7"/>
    </row>
    <row r="984" spans="10:42">
      <c r="J984" s="2"/>
      <c r="K984" s="2"/>
      <c r="L984" s="2"/>
      <c r="M984" s="2"/>
      <c r="N984" s="2"/>
      <c r="X984" s="7"/>
      <c r="Y984" s="7"/>
      <c r="Z984" s="7"/>
      <c r="AA984" s="7"/>
      <c r="AB984" s="7"/>
      <c r="AC984" s="7"/>
      <c r="AD984" s="7"/>
      <c r="AE984" s="7"/>
      <c r="AF984" s="7"/>
      <c r="AG984" s="7"/>
      <c r="AH984" s="7"/>
      <c r="AJ984" s="2"/>
      <c r="AL984" s="4" t="s">
        <v>185</v>
      </c>
      <c r="AM984" s="4" t="s">
        <v>1352</v>
      </c>
      <c r="AO984" s="7"/>
      <c r="AP984" s="7"/>
    </row>
    <row r="985" spans="10:42">
      <c r="J985" s="2"/>
      <c r="K985" s="2"/>
      <c r="L985" s="2"/>
      <c r="M985" s="2"/>
      <c r="N985" s="2"/>
      <c r="X985" s="7"/>
      <c r="Y985" s="7"/>
      <c r="Z985" s="7"/>
      <c r="AA985" s="7"/>
      <c r="AB985" s="7"/>
      <c r="AC985" s="7"/>
      <c r="AD985" s="7"/>
      <c r="AE985" s="7"/>
      <c r="AF985" s="7"/>
      <c r="AG985" s="7"/>
      <c r="AH985" s="7"/>
      <c r="AJ985" s="2"/>
      <c r="AL985" s="4" t="s">
        <v>185</v>
      </c>
      <c r="AM985" s="4" t="s">
        <v>861</v>
      </c>
      <c r="AO985" s="7"/>
      <c r="AP985" s="7"/>
    </row>
    <row r="986" spans="10:42">
      <c r="J986" s="2"/>
      <c r="K986" s="2"/>
      <c r="L986" s="2"/>
      <c r="M986" s="2"/>
      <c r="N986" s="2"/>
      <c r="X986" s="7"/>
      <c r="Y986" s="7"/>
      <c r="Z986" s="7"/>
      <c r="AA986" s="7"/>
      <c r="AB986" s="7"/>
      <c r="AC986" s="7"/>
      <c r="AD986" s="7"/>
      <c r="AE986" s="7"/>
      <c r="AF986" s="7"/>
      <c r="AG986" s="7"/>
      <c r="AH986" s="7"/>
      <c r="AJ986" s="2"/>
      <c r="AL986" s="4" t="s">
        <v>185</v>
      </c>
      <c r="AM986" s="4" t="s">
        <v>467</v>
      </c>
      <c r="AO986" s="7"/>
      <c r="AP986" s="7"/>
    </row>
    <row r="987" spans="10:42">
      <c r="J987" s="2"/>
      <c r="K987" s="2"/>
      <c r="L987" s="2"/>
      <c r="M987" s="2"/>
      <c r="N987" s="2"/>
      <c r="X987" s="7"/>
      <c r="Y987" s="7"/>
      <c r="Z987" s="7"/>
      <c r="AA987" s="7"/>
      <c r="AB987" s="7"/>
      <c r="AC987" s="7"/>
      <c r="AD987" s="7"/>
      <c r="AE987" s="7"/>
      <c r="AF987" s="7"/>
      <c r="AG987" s="7"/>
      <c r="AH987" s="7"/>
      <c r="AJ987" s="2"/>
      <c r="AL987" s="4" t="s">
        <v>185</v>
      </c>
      <c r="AM987" s="4" t="s">
        <v>863</v>
      </c>
      <c r="AO987" s="7"/>
      <c r="AP987" s="7"/>
    </row>
    <row r="988" spans="10:42">
      <c r="J988" s="2"/>
      <c r="K988" s="2"/>
      <c r="L988" s="2"/>
      <c r="M988" s="2"/>
      <c r="N988" s="2"/>
      <c r="X988" s="7"/>
      <c r="Y988" s="7"/>
      <c r="Z988" s="7"/>
      <c r="AA988" s="7"/>
      <c r="AB988" s="7"/>
      <c r="AC988" s="7"/>
      <c r="AD988" s="7"/>
      <c r="AE988" s="7"/>
      <c r="AF988" s="7"/>
      <c r="AG988" s="7"/>
      <c r="AH988" s="7"/>
      <c r="AJ988" s="2"/>
      <c r="AL988" s="4" t="s">
        <v>185</v>
      </c>
      <c r="AM988" s="4" t="s">
        <v>865</v>
      </c>
      <c r="AO988" s="7"/>
      <c r="AP988" s="7"/>
    </row>
    <row r="989" spans="10:42">
      <c r="J989" s="2"/>
      <c r="K989" s="2"/>
      <c r="L989" s="2"/>
      <c r="M989" s="2"/>
      <c r="N989" s="2"/>
      <c r="X989" s="7"/>
      <c r="Y989" s="7"/>
      <c r="Z989" s="7"/>
      <c r="AA989" s="7"/>
      <c r="AB989" s="7"/>
      <c r="AC989" s="7"/>
      <c r="AD989" s="7"/>
      <c r="AE989" s="7"/>
      <c r="AF989" s="7"/>
      <c r="AG989" s="7"/>
      <c r="AH989" s="7"/>
      <c r="AJ989" s="2"/>
      <c r="AL989" s="4" t="s">
        <v>185</v>
      </c>
      <c r="AM989" s="4" t="s">
        <v>1353</v>
      </c>
      <c r="AO989" s="7"/>
      <c r="AP989" s="7"/>
    </row>
    <row r="990" spans="10:42">
      <c r="J990" s="2"/>
      <c r="K990" s="2"/>
      <c r="L990" s="2"/>
      <c r="M990" s="2"/>
      <c r="N990" s="2"/>
      <c r="X990" s="7"/>
      <c r="Y990" s="7"/>
      <c r="Z990" s="7"/>
      <c r="AA990" s="7"/>
      <c r="AB990" s="7"/>
      <c r="AC990" s="7"/>
      <c r="AD990" s="7"/>
      <c r="AE990" s="7"/>
      <c r="AF990" s="7"/>
      <c r="AG990" s="7"/>
      <c r="AH990" s="7"/>
      <c r="AJ990" s="2"/>
      <c r="AL990" s="4" t="s">
        <v>185</v>
      </c>
      <c r="AM990" s="4" t="s">
        <v>867</v>
      </c>
      <c r="AO990" s="7"/>
      <c r="AP990" s="7"/>
    </row>
    <row r="991" spans="10:42">
      <c r="J991" s="2"/>
      <c r="K991" s="2"/>
      <c r="L991" s="2"/>
      <c r="M991" s="2"/>
      <c r="N991" s="2"/>
      <c r="X991" s="7"/>
      <c r="Y991" s="7"/>
      <c r="Z991" s="7"/>
      <c r="AA991" s="7"/>
      <c r="AB991" s="7"/>
      <c r="AC991" s="7"/>
      <c r="AD991" s="7"/>
      <c r="AE991" s="7"/>
      <c r="AF991" s="7"/>
      <c r="AG991" s="7"/>
      <c r="AH991" s="7"/>
      <c r="AJ991" s="2"/>
      <c r="AL991" s="4" t="s">
        <v>185</v>
      </c>
      <c r="AM991" s="4" t="s">
        <v>248</v>
      </c>
      <c r="AO991" s="7"/>
      <c r="AP991" s="7"/>
    </row>
    <row r="992" spans="10:42">
      <c r="J992" s="2"/>
      <c r="K992" s="2"/>
      <c r="L992" s="2"/>
      <c r="M992" s="2"/>
      <c r="N992" s="2"/>
      <c r="X992" s="7"/>
      <c r="Y992" s="7"/>
      <c r="Z992" s="7"/>
      <c r="AA992" s="7"/>
      <c r="AB992" s="7"/>
      <c r="AC992" s="7"/>
      <c r="AD992" s="7"/>
      <c r="AE992" s="7"/>
      <c r="AF992" s="7"/>
      <c r="AG992" s="7"/>
      <c r="AH992" s="7"/>
      <c r="AJ992" s="2"/>
      <c r="AL992" s="4" t="s">
        <v>187</v>
      </c>
      <c r="AM992" s="4" t="s">
        <v>265</v>
      </c>
      <c r="AO992" s="7"/>
      <c r="AP992" s="7"/>
    </row>
    <row r="993" spans="10:42">
      <c r="J993" s="2"/>
      <c r="K993" s="2"/>
      <c r="L993" s="2"/>
      <c r="M993" s="2"/>
      <c r="N993" s="2"/>
      <c r="X993" s="7"/>
      <c r="Y993" s="7"/>
      <c r="Z993" s="7"/>
      <c r="AA993" s="7"/>
      <c r="AB993" s="7"/>
      <c r="AC993" s="7"/>
      <c r="AD993" s="7"/>
      <c r="AE993" s="7"/>
      <c r="AF993" s="7"/>
      <c r="AG993" s="7"/>
      <c r="AH993" s="7"/>
      <c r="AJ993" s="2"/>
      <c r="AL993" s="4" t="s">
        <v>187</v>
      </c>
      <c r="AM993" s="4" t="s">
        <v>870</v>
      </c>
      <c r="AO993" s="7"/>
      <c r="AP993" s="7"/>
    </row>
    <row r="994" spans="10:42">
      <c r="J994" s="2"/>
      <c r="K994" s="2"/>
      <c r="L994" s="2"/>
      <c r="M994" s="2"/>
      <c r="N994" s="2"/>
      <c r="X994" s="7"/>
      <c r="Y994" s="7"/>
      <c r="Z994" s="7"/>
      <c r="AA994" s="7"/>
      <c r="AB994" s="7"/>
      <c r="AC994" s="7"/>
      <c r="AD994" s="7"/>
      <c r="AE994" s="7"/>
      <c r="AF994" s="7"/>
      <c r="AG994" s="7"/>
      <c r="AH994" s="7"/>
      <c r="AJ994" s="2"/>
      <c r="AL994" s="4" t="s">
        <v>187</v>
      </c>
      <c r="AM994" s="4" t="s">
        <v>555</v>
      </c>
      <c r="AO994" s="7"/>
      <c r="AP994" s="7"/>
    </row>
    <row r="995" spans="10:42">
      <c r="J995" s="2"/>
      <c r="K995" s="2"/>
      <c r="L995" s="2"/>
      <c r="M995" s="2"/>
      <c r="N995" s="2"/>
      <c r="X995" s="7"/>
      <c r="Y995" s="7"/>
      <c r="Z995" s="7"/>
      <c r="AA995" s="7"/>
      <c r="AB995" s="7"/>
      <c r="AC995" s="7"/>
      <c r="AD995" s="7"/>
      <c r="AE995" s="7"/>
      <c r="AF995" s="7"/>
      <c r="AG995" s="7"/>
      <c r="AH995" s="7"/>
      <c r="AJ995" s="2"/>
      <c r="AL995" s="4" t="s">
        <v>187</v>
      </c>
      <c r="AM995" s="4" t="s">
        <v>557</v>
      </c>
      <c r="AO995" s="7"/>
      <c r="AP995" s="7"/>
    </row>
    <row r="996" spans="10:42">
      <c r="J996" s="2"/>
      <c r="K996" s="2"/>
      <c r="L996" s="2"/>
      <c r="M996" s="2"/>
      <c r="N996" s="2"/>
      <c r="X996" s="7"/>
      <c r="Y996" s="7"/>
      <c r="Z996" s="7"/>
      <c r="AA996" s="7"/>
      <c r="AB996" s="7"/>
      <c r="AC996" s="7"/>
      <c r="AD996" s="7"/>
      <c r="AE996" s="7"/>
      <c r="AF996" s="7"/>
      <c r="AG996" s="7"/>
      <c r="AH996" s="7"/>
      <c r="AJ996" s="2"/>
      <c r="AL996" s="4" t="s">
        <v>187</v>
      </c>
      <c r="AM996" s="4" t="s">
        <v>1354</v>
      </c>
      <c r="AO996" s="7"/>
      <c r="AP996" s="7"/>
    </row>
    <row r="997" spans="10:42">
      <c r="J997" s="2"/>
      <c r="K997" s="2"/>
      <c r="L997" s="2"/>
      <c r="M997" s="2"/>
      <c r="N997" s="2"/>
      <c r="X997" s="7"/>
      <c r="Y997" s="7"/>
      <c r="Z997" s="7"/>
      <c r="AA997" s="7"/>
      <c r="AB997" s="7"/>
      <c r="AC997" s="7"/>
      <c r="AD997" s="7"/>
      <c r="AE997" s="7"/>
      <c r="AF997" s="7"/>
      <c r="AG997" s="7"/>
      <c r="AH997" s="7"/>
      <c r="AJ997" s="2"/>
      <c r="AL997" s="4" t="s">
        <v>187</v>
      </c>
      <c r="AM997" s="4" t="s">
        <v>872</v>
      </c>
      <c r="AO997" s="7"/>
      <c r="AP997" s="7"/>
    </row>
    <row r="998" spans="10:42">
      <c r="J998" s="2"/>
      <c r="K998" s="2"/>
      <c r="L998" s="2"/>
      <c r="M998" s="2"/>
      <c r="N998" s="2"/>
      <c r="X998" s="7"/>
      <c r="Y998" s="7"/>
      <c r="Z998" s="7"/>
      <c r="AA998" s="7"/>
      <c r="AB998" s="7"/>
      <c r="AC998" s="7"/>
      <c r="AD998" s="7"/>
      <c r="AE998" s="7"/>
      <c r="AF998" s="7"/>
      <c r="AG998" s="7"/>
      <c r="AH998" s="7"/>
      <c r="AJ998" s="2"/>
      <c r="AL998" s="4" t="s">
        <v>187</v>
      </c>
      <c r="AM998" s="4" t="s">
        <v>560</v>
      </c>
      <c r="AO998" s="7"/>
      <c r="AP998" s="7"/>
    </row>
    <row r="999" spans="10:42">
      <c r="J999" s="2"/>
      <c r="K999" s="2"/>
      <c r="L999" s="2"/>
      <c r="M999" s="2"/>
      <c r="N999" s="2"/>
      <c r="X999" s="7"/>
      <c r="Y999" s="7"/>
      <c r="Z999" s="7"/>
      <c r="AA999" s="7"/>
      <c r="AB999" s="7"/>
      <c r="AC999" s="7"/>
      <c r="AD999" s="7"/>
      <c r="AE999" s="7"/>
      <c r="AF999" s="7"/>
      <c r="AG999" s="7"/>
      <c r="AH999" s="7"/>
      <c r="AJ999" s="2"/>
      <c r="AL999" s="4" t="s">
        <v>187</v>
      </c>
      <c r="AM999" s="4" t="s">
        <v>874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187</v>
      </c>
      <c r="AM1000" s="4" t="s">
        <v>562</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187</v>
      </c>
      <c r="AM1001" s="4" t="s">
        <v>564</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187</v>
      </c>
      <c r="AM1002" s="4" t="s">
        <v>267</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187</v>
      </c>
      <c r="AM1003" s="4" t="s">
        <v>269</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187</v>
      </c>
      <c r="AM1004" s="4" t="s">
        <v>566</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187</v>
      </c>
      <c r="AM1005" s="4" t="s">
        <v>568</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187</v>
      </c>
      <c r="AM1006" s="4" t="s">
        <v>876</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187</v>
      </c>
      <c r="AM1007" s="4" t="s">
        <v>570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187</v>
      </c>
      <c r="AM1008" s="4" t="s">
        <v>878</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187</v>
      </c>
      <c r="AM1009" s="4" t="s">
        <v>572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187</v>
      </c>
      <c r="AM1010" s="4" t="s">
        <v>880</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187</v>
      </c>
      <c r="AM1011" s="4" t="s">
        <v>574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187</v>
      </c>
      <c r="AM1012" s="4" t="s">
        <v>882</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187</v>
      </c>
      <c r="AM1013" s="4" t="s">
        <v>884</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187</v>
      </c>
      <c r="AM1014" s="4" t="s">
        <v>886</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187</v>
      </c>
      <c r="AM1015" s="4" t="s">
        <v>888</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187</v>
      </c>
      <c r="AM1016" s="4" t="s">
        <v>397</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187</v>
      </c>
      <c r="AM1017" s="4" t="s">
        <v>576</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187</v>
      </c>
      <c r="AM1018" s="4" t="s">
        <v>890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187</v>
      </c>
      <c r="AM1019" s="4" t="s">
        <v>578</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187</v>
      </c>
      <c r="AM1020" s="4" t="s">
        <v>399</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187</v>
      </c>
      <c r="AM1021" s="4" t="s">
        <v>580</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187</v>
      </c>
      <c r="AM1022" s="4" t="s">
        <v>892</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187</v>
      </c>
      <c r="AM1023" s="4" t="s">
        <v>582</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187</v>
      </c>
      <c r="AM1024" s="4" t="s">
        <v>1355</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187</v>
      </c>
      <c r="AM1025" s="4" t="s">
        <v>585</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187</v>
      </c>
      <c r="AM1026" s="4" t="s">
        <v>587</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187</v>
      </c>
      <c r="AM1027" s="4" t="s">
        <v>1356</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187</v>
      </c>
      <c r="AM1028" s="4" t="s">
        <v>589</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187</v>
      </c>
      <c r="AM1029" s="4" t="s">
        <v>591</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187</v>
      </c>
      <c r="AM1030" s="4" t="s">
        <v>593</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187</v>
      </c>
      <c r="AM1031" s="4" t="s">
        <v>1357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187</v>
      </c>
      <c r="AM1032" s="4" t="s">
        <v>894</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187</v>
      </c>
      <c r="AM1033" s="4" t="s">
        <v>896</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187</v>
      </c>
      <c r="AM1034" s="4" t="s">
        <v>595</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187</v>
      </c>
      <c r="AM1035" s="4" t="s">
        <v>597</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187</v>
      </c>
      <c r="AM1036" s="4" t="s">
        <v>1358</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187</v>
      </c>
      <c r="AM1037" s="4" t="s">
        <v>898</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187</v>
      </c>
      <c r="AM1038" s="4" t="s">
        <v>899</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187</v>
      </c>
      <c r="AM1039" s="4" t="s">
        <v>1359</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187</v>
      </c>
      <c r="AM1040" s="4" t="s">
        <v>1203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187</v>
      </c>
      <c r="AM1041" s="4" t="s">
        <v>1360</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187</v>
      </c>
      <c r="AM1042" s="4" t="s">
        <v>902</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187</v>
      </c>
      <c r="AM1043" s="4" t="s">
        <v>904</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187</v>
      </c>
      <c r="AM1044" s="4" t="s">
        <v>906</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187</v>
      </c>
      <c r="AM1045" s="4" t="s">
        <v>908</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189</v>
      </c>
      <c r="AM1046" s="4" t="s">
        <v>601</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189</v>
      </c>
      <c r="AM1047" s="4" t="s">
        <v>603</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189</v>
      </c>
      <c r="AM1048" s="4" t="s">
        <v>1361</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189</v>
      </c>
      <c r="AM1049" s="4" t="s">
        <v>1362</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189</v>
      </c>
      <c r="AM1050" s="4" t="s">
        <v>605</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189</v>
      </c>
      <c r="AM1051" s="4" t="s">
        <v>607</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189</v>
      </c>
      <c r="AM1052" s="4" t="s">
        <v>910</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189</v>
      </c>
      <c r="AM1053" s="4" t="s">
        <v>1363</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189</v>
      </c>
      <c r="AM1054" s="4" t="s">
        <v>609</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189</v>
      </c>
      <c r="AM1055" s="4" t="s">
        <v>1364</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189</v>
      </c>
      <c r="AM1056" s="4" t="s">
        <v>1365</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189</v>
      </c>
      <c r="AM1057" s="4" t="s">
        <v>912</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189</v>
      </c>
      <c r="AM1058" s="4" t="s">
        <v>1366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189</v>
      </c>
      <c r="AM1059" s="4" t="s">
        <v>914</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189</v>
      </c>
      <c r="AM1060" s="4" t="s">
        <v>916</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189</v>
      </c>
      <c r="AM1061" s="4" t="s">
        <v>918</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189</v>
      </c>
      <c r="AM1062" s="4" t="s">
        <v>920</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189</v>
      </c>
      <c r="AM1063" s="4" t="s">
        <v>807</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189</v>
      </c>
      <c r="AM1064" s="4" t="s">
        <v>923</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189</v>
      </c>
      <c r="AM1065" s="4" t="s">
        <v>1367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189</v>
      </c>
      <c r="AM1066" s="4" t="s">
        <v>1040</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189</v>
      </c>
      <c r="AM1067" s="4" t="s">
        <v>1368</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189</v>
      </c>
      <c r="AM1068" s="4" t="s">
        <v>1369</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189</v>
      </c>
      <c r="AM1069" s="4" t="s">
        <v>1370</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189</v>
      </c>
      <c r="AM1070" s="4" t="s">
        <v>1371</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189</v>
      </c>
      <c r="AM1071" s="4" t="s">
        <v>1372</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189</v>
      </c>
      <c r="AM1072" s="4" t="s">
        <v>1373</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189</v>
      </c>
      <c r="AM1073" s="4" t="s">
        <v>1374</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189</v>
      </c>
      <c r="AM1074" s="4" t="s">
        <v>1375</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402</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193</v>
      </c>
      <c r="AM1076" s="4" t="s">
        <v>611</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193</v>
      </c>
      <c r="AM1077" s="4" t="s">
        <v>925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193</v>
      </c>
      <c r="AM1078" s="4" t="s">
        <v>1376</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193</v>
      </c>
      <c r="AM1079" s="4" t="s">
        <v>404</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193</v>
      </c>
      <c r="AM1080" s="4" t="s">
        <v>613</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193</v>
      </c>
      <c r="AM1081" s="4" t="s">
        <v>1377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193</v>
      </c>
      <c r="AM1082" s="4" t="s">
        <v>615</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193</v>
      </c>
      <c r="AM1083" s="4" t="s">
        <v>928</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193</v>
      </c>
      <c r="AM1084" s="4" t="s">
        <v>930</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193</v>
      </c>
      <c r="AM1085" s="4" t="s">
        <v>1378</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193</v>
      </c>
      <c r="AM1086" s="4" t="s">
        <v>933</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193</v>
      </c>
      <c r="AM1087" s="4" t="s">
        <v>1379</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193</v>
      </c>
      <c r="AM1088" s="4" t="s">
        <v>1380</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193</v>
      </c>
      <c r="AM1089" s="4" t="s">
        <v>1381</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193</v>
      </c>
      <c r="AM1090" s="4" t="s">
        <v>1382</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193</v>
      </c>
      <c r="AM1091" s="4" t="s">
        <v>1383</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193</v>
      </c>
      <c r="AM1092" s="4" t="s">
        <v>1384</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193</v>
      </c>
      <c r="AM1093" s="4" t="s">
        <v>1385</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195</v>
      </c>
      <c r="AM1094" s="4" t="s">
        <v>407</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195</v>
      </c>
      <c r="AM1095" s="4" t="s">
        <v>1386</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195</v>
      </c>
      <c r="AM1096" s="4" t="s">
        <v>1387</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195</v>
      </c>
      <c r="AM1097" s="4" t="s">
        <v>1388</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195</v>
      </c>
      <c r="AM1098" s="4" t="s">
        <v>617</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195</v>
      </c>
      <c r="AM1099" s="4" t="s">
        <v>1389</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195</v>
      </c>
      <c r="AM1100" s="4" t="s">
        <v>619</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195</v>
      </c>
      <c r="AM1101" s="4" t="s">
        <v>621</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195</v>
      </c>
      <c r="AM1102" s="4" t="s">
        <v>623</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195</v>
      </c>
      <c r="AM1103" s="4" t="s">
        <v>409</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195</v>
      </c>
      <c r="AM1104" s="4" t="s">
        <v>624</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195</v>
      </c>
      <c r="AM1105" s="4" t="s">
        <v>626</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195</v>
      </c>
      <c r="AM1106" s="4" t="s">
        <v>1390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195</v>
      </c>
      <c r="AM1107" s="4" t="s">
        <v>1391</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195</v>
      </c>
      <c r="AM1108" s="4" t="s">
        <v>628</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195</v>
      </c>
      <c r="AM1109" s="4" t="s">
        <v>630</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195</v>
      </c>
      <c r="AM1110" s="4" t="s">
        <v>937</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195</v>
      </c>
      <c r="AM1111" s="4" t="s">
        <v>1392</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195</v>
      </c>
      <c r="AM1112" s="4" t="s">
        <v>1393</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195</v>
      </c>
      <c r="AM1113" s="4" t="s">
        <v>1394</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195</v>
      </c>
      <c r="AM1114" s="4" t="s">
        <v>1395</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195</v>
      </c>
      <c r="AM1115" s="4" t="s">
        <v>632</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195</v>
      </c>
      <c r="AM1116" s="4" t="s">
        <v>1396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195</v>
      </c>
      <c r="AM1117" s="4" t="s">
        <v>1397</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195</v>
      </c>
      <c r="AM1118" s="4" t="s">
        <v>1398</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195</v>
      </c>
      <c r="AM1119" s="4" t="s">
        <v>1399</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197</v>
      </c>
      <c r="AM1120" s="4" t="s">
        <v>1400</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197</v>
      </c>
      <c r="AM1121" s="4" t="s">
        <v>411</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197</v>
      </c>
      <c r="AM1122" s="4" t="s">
        <v>634</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197</v>
      </c>
      <c r="AM1123" s="4" t="s">
        <v>313</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197</v>
      </c>
      <c r="AM1124" s="4" t="s">
        <v>315</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197</v>
      </c>
      <c r="AM1125" s="4" t="s">
        <v>317</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197</v>
      </c>
      <c r="AM1126" s="4" t="s">
        <v>636</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197</v>
      </c>
      <c r="AM1127" s="4" t="s">
        <v>319</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197</v>
      </c>
      <c r="AM1128" s="4" t="s">
        <v>638</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197</v>
      </c>
      <c r="AM1129" s="4" t="s">
        <v>271</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197</v>
      </c>
      <c r="AM1130" s="4" t="s">
        <v>413</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197</v>
      </c>
      <c r="AM1131" s="4" t="s">
        <v>415</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197</v>
      </c>
      <c r="AM1132" s="4" t="s">
        <v>417</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197</v>
      </c>
      <c r="AM1133" s="4" t="s">
        <v>640</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197</v>
      </c>
      <c r="AM1134" s="4" t="s">
        <v>642</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197</v>
      </c>
      <c r="AM1135" s="4" t="s">
        <v>321</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197</v>
      </c>
      <c r="AM1136" s="4" t="s">
        <v>644</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197</v>
      </c>
      <c r="AM1137" s="4" t="s">
        <v>419</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197</v>
      </c>
      <c r="AM1138" s="4" t="s">
        <v>273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197</v>
      </c>
      <c r="AM1139" s="4" t="s">
        <v>646</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197</v>
      </c>
      <c r="AM1140" s="4" t="s">
        <v>323</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197</v>
      </c>
      <c r="AM1141" s="4" t="s">
        <v>648</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197</v>
      </c>
      <c r="AM1142" s="4" t="s">
        <v>650</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197</v>
      </c>
      <c r="AM1143" s="4" t="s">
        <v>275</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197</v>
      </c>
      <c r="AM1144" s="4" t="s">
        <v>421</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197</v>
      </c>
      <c r="AM1145" s="4" t="s">
        <v>423</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197</v>
      </c>
      <c r="AM1146" s="4" t="s">
        <v>652</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197</v>
      </c>
      <c r="AM1147" s="4" t="s">
        <v>425</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197</v>
      </c>
      <c r="AM1148" s="4" t="s">
        <v>654</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197</v>
      </c>
      <c r="AM1149" s="4" t="s">
        <v>325</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197</v>
      </c>
      <c r="AM1150" s="4" t="s">
        <v>427</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197</v>
      </c>
      <c r="AM1151" s="4" t="s">
        <v>656</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197</v>
      </c>
      <c r="AM1152" s="4" t="s">
        <v>658</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197</v>
      </c>
      <c r="AM1153" s="4" t="s">
        <v>660</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197</v>
      </c>
      <c r="AM1154" s="4" t="s">
        <v>662</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197</v>
      </c>
      <c r="AM1155" s="4" t="s">
        <v>663</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197</v>
      </c>
      <c r="AM1156" s="4" t="s">
        <v>665</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197</v>
      </c>
      <c r="AM1157" s="4" t="s">
        <v>667</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197</v>
      </c>
      <c r="AM1158" s="4" t="s">
        <v>669</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197</v>
      </c>
      <c r="AM1159" s="4" t="s">
        <v>671</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197</v>
      </c>
      <c r="AM1160" s="4" t="s">
        <v>1401</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197</v>
      </c>
      <c r="AM1161" s="4" t="s">
        <v>674</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197</v>
      </c>
      <c r="AM1162" s="4" t="s">
        <v>676</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199</v>
      </c>
      <c r="AM1163" s="4" t="s">
        <v>327</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199</v>
      </c>
      <c r="AM1164" s="4" t="s">
        <v>939</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199</v>
      </c>
      <c r="AM1165" s="4" t="s">
        <v>429</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199</v>
      </c>
      <c r="AM1166" s="4" t="s">
        <v>678</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199</v>
      </c>
      <c r="AM1167" s="4" t="s">
        <v>277</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199</v>
      </c>
      <c r="AM1168" s="4" t="s">
        <v>1402</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199</v>
      </c>
      <c r="AM1169" s="4" t="s">
        <v>279</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199</v>
      </c>
      <c r="AM1170" s="4" t="s">
        <v>431</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199</v>
      </c>
      <c r="AM1171" s="4" t="s">
        <v>1403</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199</v>
      </c>
      <c r="AM1172" s="4" t="s">
        <v>1404</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199</v>
      </c>
      <c r="AM1173" s="4" t="s">
        <v>941</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199</v>
      </c>
      <c r="AM1174" s="4" t="s">
        <v>1405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199</v>
      </c>
      <c r="AM1175" s="4" t="s">
        <v>1406</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199</v>
      </c>
      <c r="AM1176" s="4" t="s">
        <v>281</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199</v>
      </c>
      <c r="AM1177" s="4" t="s">
        <v>943</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199</v>
      </c>
      <c r="AM1178" s="4" t="s">
        <v>945</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199</v>
      </c>
      <c r="AM1179" s="4" t="s">
        <v>433</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199</v>
      </c>
      <c r="AM1180" s="4" t="s">
        <v>1407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199</v>
      </c>
      <c r="AM1181" s="4" t="s">
        <v>435</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199</v>
      </c>
      <c r="AM1182" s="4" t="s">
        <v>1408</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199</v>
      </c>
      <c r="AM1183" s="4" t="s">
        <v>1409</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199</v>
      </c>
      <c r="AM1184" s="4" t="s">
        <v>1410</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199</v>
      </c>
      <c r="AM1185" s="4" t="s">
        <v>1411</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199</v>
      </c>
      <c r="AM1186" s="4" t="s">
        <v>1412</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199</v>
      </c>
      <c r="AM1187" s="4" t="s">
        <v>1413</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199</v>
      </c>
      <c r="AM1188" s="4" t="s">
        <v>1414</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199</v>
      </c>
      <c r="AM1189" s="4" t="s">
        <v>1415</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199</v>
      </c>
      <c r="AM1190" s="4" t="s">
        <v>1416</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199</v>
      </c>
      <c r="AM1191" s="4" t="s">
        <v>1417</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199</v>
      </c>
      <c r="AM1192" s="4" t="s">
        <v>680</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199</v>
      </c>
      <c r="AM1193" s="4" t="s">
        <v>1418</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199</v>
      </c>
      <c r="AM1194" s="4" t="s">
        <v>947</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199</v>
      </c>
      <c r="AM1195" s="4" t="s">
        <v>948</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199</v>
      </c>
      <c r="AM1196" s="4" t="s">
        <v>1419</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199</v>
      </c>
      <c r="AM1197" s="4" t="s">
        <v>1420</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199</v>
      </c>
      <c r="AM1198" s="4" t="s">
        <v>1421</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199</v>
      </c>
      <c r="AM1199" s="4" t="s">
        <v>1401</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199</v>
      </c>
      <c r="AM1200" s="4" t="s">
        <v>1422</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199</v>
      </c>
      <c r="AM1201" s="4" t="s">
        <v>1423</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199</v>
      </c>
      <c r="AM1202" s="4" t="s">
        <v>1424</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199</v>
      </c>
      <c r="AM1203" s="4" t="s">
        <v>1425</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682</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203</v>
      </c>
      <c r="AM1205" s="4" t="s">
        <v>949</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203</v>
      </c>
      <c r="AM1206" s="4" t="s">
        <v>684</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203</v>
      </c>
      <c r="AM1207" s="4" t="s">
        <v>950</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203</v>
      </c>
      <c r="AM1208" s="4" t="s">
        <v>951</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203</v>
      </c>
      <c r="AM1209" s="4" t="s">
        <v>953</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203</v>
      </c>
      <c r="AM1210" s="4" t="s">
        <v>1426</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203</v>
      </c>
      <c r="AM1211" s="4" t="s">
        <v>954</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203</v>
      </c>
      <c r="AM1212" s="4" t="s">
        <v>686</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203</v>
      </c>
      <c r="AM1213" s="4" t="s">
        <v>955</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203</v>
      </c>
      <c r="AM1214" s="4" t="s">
        <v>956</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203</v>
      </c>
      <c r="AM1215" s="4" t="s">
        <v>957</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203</v>
      </c>
      <c r="AM1216" s="4" t="s">
        <v>959</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203</v>
      </c>
      <c r="AM1217" s="4" t="s">
        <v>961</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203</v>
      </c>
      <c r="AM1218" s="4" t="s">
        <v>963</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203</v>
      </c>
      <c r="AM1219" s="4" t="s">
        <v>964</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203</v>
      </c>
      <c r="AM1220" s="4" t="s">
        <v>965</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203</v>
      </c>
      <c r="AM1221" s="4" t="s">
        <v>827</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203</v>
      </c>
      <c r="AM1222" s="4" t="s">
        <v>966</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203</v>
      </c>
      <c r="AM1223" s="4" t="s">
        <v>967</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203</v>
      </c>
      <c r="AM1224" s="4" t="s">
        <v>969</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203</v>
      </c>
      <c r="AM1225" s="4" t="s">
        <v>1427</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203</v>
      </c>
      <c r="AM1226" s="4" t="s">
        <v>1428</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203</v>
      </c>
      <c r="AM1227" s="4" t="s">
        <v>971</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203</v>
      </c>
      <c r="AM1228" s="4" t="s">
        <v>972</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203</v>
      </c>
      <c r="AM1229" s="4" t="s">
        <v>974</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203</v>
      </c>
      <c r="AM1230" s="4" t="s">
        <v>975</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203</v>
      </c>
      <c r="AM1231" s="4" t="s">
        <v>976</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203</v>
      </c>
      <c r="AM1232" s="4" t="s">
        <v>1429</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203</v>
      </c>
      <c r="AM1233" s="4" t="s">
        <v>1430</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203</v>
      </c>
      <c r="AM1234" s="4" t="s">
        <v>1431</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203</v>
      </c>
      <c r="AM1235" s="4" t="s">
        <v>1432</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203</v>
      </c>
      <c r="AM1236" s="4" t="s">
        <v>1433</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203</v>
      </c>
      <c r="AM1237" s="4" t="s">
        <v>1434</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203</v>
      </c>
      <c r="AM1238" s="4" t="s">
        <v>1435</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203</v>
      </c>
      <c r="AM1239" s="4" t="s">
        <v>1436</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203</v>
      </c>
      <c r="AM1240" s="4" t="s">
        <v>1437</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203</v>
      </c>
      <c r="AM1241" s="4" t="s">
        <v>1249</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203</v>
      </c>
      <c r="AM1242" s="4" t="s">
        <v>1438</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205</v>
      </c>
      <c r="AM1243" s="4" t="s">
        <v>687</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205</v>
      </c>
      <c r="AM1244" s="4" t="s">
        <v>1439</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205</v>
      </c>
      <c r="AM1245" s="4" t="s">
        <v>689</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205</v>
      </c>
      <c r="AM1246" s="4" t="s">
        <v>1440</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205</v>
      </c>
      <c r="AM1247" s="4" t="s">
        <v>1441</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205</v>
      </c>
      <c r="AM1248" s="4" t="s">
        <v>1442</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205</v>
      </c>
      <c r="AM1249" s="4" t="s">
        <v>1443</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205</v>
      </c>
      <c r="AM1250" s="4" t="s">
        <v>1444</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205</v>
      </c>
      <c r="AM1251" s="4" t="s">
        <v>1445</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205</v>
      </c>
      <c r="AM1252" s="4" t="s">
        <v>1446</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205</v>
      </c>
      <c r="AM1253" s="4" t="s">
        <v>1447</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205</v>
      </c>
      <c r="AM1254" s="4" t="s">
        <v>1448</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205</v>
      </c>
      <c r="AM1255" s="4" t="s">
        <v>1449</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205</v>
      </c>
      <c r="AM1256" s="4" t="s">
        <v>1450</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205</v>
      </c>
      <c r="AM1257" s="4" t="s">
        <v>1451</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205</v>
      </c>
      <c r="AM1258" s="4" t="s">
        <v>1452</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205</v>
      </c>
      <c r="AM1259" s="4" t="s">
        <v>1203</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205</v>
      </c>
      <c r="AM1260" s="4" t="s">
        <v>445</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205</v>
      </c>
      <c r="AM1261" s="4" t="s">
        <v>1453</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205</v>
      </c>
      <c r="AM1262" s="4" t="s">
        <v>1454</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205</v>
      </c>
      <c r="AM1263" s="4" t="s">
        <v>1455</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205</v>
      </c>
      <c r="AM1264" s="4" t="s">
        <v>1456</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205</v>
      </c>
      <c r="AM1265" s="4" t="s">
        <v>1457</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205</v>
      </c>
      <c r="AM1266" s="4" t="s">
        <v>1458</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205</v>
      </c>
      <c r="AM1267" s="4" t="s">
        <v>1459</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205</v>
      </c>
      <c r="AM1268" s="4" t="s">
        <v>1460</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205</v>
      </c>
      <c r="AM1269" s="4" t="s">
        <v>1461</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205</v>
      </c>
      <c r="AM1270" s="4" t="s">
        <v>1462</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205</v>
      </c>
      <c r="AM1271" s="4" t="s">
        <v>1463</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205</v>
      </c>
      <c r="AM1272" s="4" t="s">
        <v>1464</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208</v>
      </c>
      <c r="AM1273" s="4" t="s">
        <v>1465</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208</v>
      </c>
      <c r="AM1274" s="4" t="s">
        <v>1466</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208</v>
      </c>
      <c r="AM1275" s="4" t="s">
        <v>1467</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208</v>
      </c>
      <c r="AM1276" s="4" t="s">
        <v>1468</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208</v>
      </c>
      <c r="AM1277" s="4" t="s">
        <v>1469</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208</v>
      </c>
      <c r="AM1278" s="4" t="s">
        <v>1470</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208</v>
      </c>
      <c r="AM1279" s="4" t="s">
        <v>1471</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208</v>
      </c>
      <c r="AM1280" s="4" t="s">
        <v>1472</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208</v>
      </c>
      <c r="AM1281" s="4" t="s">
        <v>1473</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208</v>
      </c>
      <c r="AM1282" s="4" t="s">
        <v>1474</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208</v>
      </c>
      <c r="AM1283" s="4" t="s">
        <v>1475</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208</v>
      </c>
      <c r="AM1284" s="4" t="s">
        <v>1476</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208</v>
      </c>
      <c r="AM1285" s="4" t="s">
        <v>1477</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208</v>
      </c>
      <c r="AM1286" s="4" t="s">
        <v>1478</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208</v>
      </c>
      <c r="AM1287" s="4" t="s">
        <v>594</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208</v>
      </c>
      <c r="AM1288" s="4" t="s">
        <v>1479</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208</v>
      </c>
      <c r="AM1289" s="4" t="s">
        <v>1480</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208</v>
      </c>
      <c r="AM1290" s="4" t="s">
        <v>1380</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208</v>
      </c>
      <c r="AM1291" s="4" t="s">
        <v>1481</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213</v>
      </c>
      <c r="AM1292" s="4" t="s">
        <v>1482</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213</v>
      </c>
      <c r="AM1293" s="4" t="s">
        <v>1483</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213</v>
      </c>
      <c r="AM1294" s="4" t="s">
        <v>1484</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213</v>
      </c>
      <c r="AM1295" s="4" t="s">
        <v>1485</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213</v>
      </c>
      <c r="AM1296" s="4" t="s">
        <v>1486</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213</v>
      </c>
      <c r="AM1297" s="4" t="s">
        <v>1487</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213</v>
      </c>
      <c r="AM1298" s="4" t="s">
        <v>1488</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213</v>
      </c>
      <c r="AM1299" s="4" t="s">
        <v>1489</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213</v>
      </c>
      <c r="AM1300" s="4" t="s">
        <v>1490</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213</v>
      </c>
      <c r="AM1301" s="4" t="s">
        <v>1491</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213</v>
      </c>
      <c r="AM1302" s="4" t="s">
        <v>1492</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213</v>
      </c>
      <c r="AM1303" s="4" t="s">
        <v>771</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213</v>
      </c>
      <c r="AM1304" s="4" t="s">
        <v>1493</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213</v>
      </c>
      <c r="AM1305" s="4" t="s">
        <v>1494</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213</v>
      </c>
      <c r="AM1306" s="4" t="s">
        <v>1495</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213</v>
      </c>
      <c r="AM1307" s="4" t="s">
        <v>1496</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213</v>
      </c>
      <c r="AM1308" s="4" t="s">
        <v>1497</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213</v>
      </c>
      <c r="AM1309" s="4" t="s">
        <v>1498</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213</v>
      </c>
      <c r="AM1310" s="4" t="s">
        <v>1499</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216</v>
      </c>
      <c r="AM1311" s="4" t="s">
        <v>977</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216</v>
      </c>
      <c r="AM1312" s="4" t="s">
        <v>1500</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216</v>
      </c>
      <c r="AM1313" s="4" t="s">
        <v>1501</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216</v>
      </c>
      <c r="AM1314" s="4" t="s">
        <v>1502</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216</v>
      </c>
      <c r="AM1315" s="4" t="s">
        <v>1503</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216</v>
      </c>
      <c r="AM1316" s="4" t="s">
        <v>1504</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216</v>
      </c>
      <c r="AM1317" s="4" t="s">
        <v>1505</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216</v>
      </c>
      <c r="AM1318" s="4" t="s">
        <v>1506</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216</v>
      </c>
      <c r="AM1319" s="4" t="s">
        <v>1507</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216</v>
      </c>
      <c r="AM1320" s="4" t="s">
        <v>1508</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216</v>
      </c>
      <c r="AM1321" s="4" t="s">
        <v>1509</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216</v>
      </c>
      <c r="AM1322" s="4" t="s">
        <v>1510</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216</v>
      </c>
      <c r="AM1323" s="4" t="s">
        <v>1511</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216</v>
      </c>
      <c r="AM1324" s="4" t="s">
        <v>1512</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216</v>
      </c>
      <c r="AM1325" s="4" t="s">
        <v>1513</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216</v>
      </c>
      <c r="AM1326" s="4" t="s">
        <v>1514</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216</v>
      </c>
      <c r="AM1327" s="4" t="s">
        <v>1515</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216</v>
      </c>
      <c r="AM1328" s="4" t="s">
        <v>1516</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216</v>
      </c>
      <c r="AM1329" s="4" t="s">
        <v>1517</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216</v>
      </c>
      <c r="AM1330" s="4" t="s">
        <v>1518</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216</v>
      </c>
      <c r="AM1331" s="4" t="s">
        <v>1519</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216</v>
      </c>
      <c r="AM1332" s="4" t="s">
        <v>1520</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216</v>
      </c>
      <c r="AM1333" s="4" t="s">
        <v>1521</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216</v>
      </c>
      <c r="AM1334" s="4" t="s">
        <v>1522</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216</v>
      </c>
      <c r="AM1335" s="4" t="s">
        <v>1523</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216</v>
      </c>
      <c r="AM1336" s="4" t="s">
        <v>1524</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216</v>
      </c>
      <c r="AM1337" s="4" t="s">
        <v>1525</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219</v>
      </c>
      <c r="AM1338" s="4" t="s">
        <v>437</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219</v>
      </c>
      <c r="AM1339" s="4" t="s">
        <v>1526</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219</v>
      </c>
      <c r="AM1340" s="4" t="s">
        <v>1527</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219</v>
      </c>
      <c r="AM1341" s="4" t="s">
        <v>1528</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219</v>
      </c>
      <c r="AM1342" s="4" t="s">
        <v>1529</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219</v>
      </c>
      <c r="AM1343" s="4" t="s">
        <v>1530</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219</v>
      </c>
      <c r="AM1344" s="4" t="s">
        <v>1105</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219</v>
      </c>
      <c r="AM1345" s="4" t="s">
        <v>1531</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219</v>
      </c>
      <c r="AM1346" s="4" t="s">
        <v>1532</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219</v>
      </c>
      <c r="AM1347" s="4" t="s">
        <v>1533</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219</v>
      </c>
      <c r="AM1348" s="4" t="s">
        <v>978</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219</v>
      </c>
      <c r="AM1349" s="4" t="s">
        <v>980</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219</v>
      </c>
      <c r="AM1350" s="4" t="s">
        <v>1534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219</v>
      </c>
      <c r="AM1351" s="4" t="s">
        <v>1535</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219</v>
      </c>
      <c r="AM1352" s="4" t="s">
        <v>439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219</v>
      </c>
      <c r="AM1353" s="4" t="s">
        <v>982</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219</v>
      </c>
      <c r="AM1354" s="4" t="s">
        <v>1536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219</v>
      </c>
      <c r="AM1355" s="4" t="s">
        <v>985</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219</v>
      </c>
      <c r="AM1356" s="4" t="s">
        <v>1537</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219</v>
      </c>
      <c r="AM1357" s="4" t="s">
        <v>1538</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219</v>
      </c>
      <c r="AM1358" s="4" t="s">
        <v>1539</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219</v>
      </c>
      <c r="AM1359" s="4" t="s">
        <v>1540</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219</v>
      </c>
      <c r="AM1360" s="4" t="s">
        <v>1541</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222</v>
      </c>
      <c r="AM1361" s="4" t="s">
        <v>1542</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222</v>
      </c>
      <c r="AM1362" s="4" t="s">
        <v>1543</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222</v>
      </c>
      <c r="AM1363" s="4" t="s">
        <v>1544</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222</v>
      </c>
      <c r="AM1364" s="4" t="s">
        <v>1545</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222</v>
      </c>
      <c r="AM1365" s="4" t="s">
        <v>1546</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222</v>
      </c>
      <c r="AM1366" s="4" t="s">
        <v>1547</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222</v>
      </c>
      <c r="AM1367" s="4" t="s">
        <v>1548</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222</v>
      </c>
      <c r="AM1368" s="4" t="s">
        <v>1549</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222</v>
      </c>
      <c r="AM1369" s="4" t="s">
        <v>1550</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222</v>
      </c>
      <c r="AM1370" s="4" t="s">
        <v>1551</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222</v>
      </c>
      <c r="AM1371" s="4" t="s">
        <v>1552</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222</v>
      </c>
      <c r="AM1372" s="4" t="s">
        <v>987</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222</v>
      </c>
      <c r="AM1373" s="4" t="s">
        <v>1553</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222</v>
      </c>
      <c r="AM1374" s="4" t="s">
        <v>1554</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222</v>
      </c>
      <c r="AM1375" s="4" t="s">
        <v>1555</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222</v>
      </c>
      <c r="AM1376" s="4" t="s">
        <v>1556</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222</v>
      </c>
      <c r="AM1377" s="4" t="s">
        <v>1557</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222</v>
      </c>
      <c r="AM1378" s="4" t="s">
        <v>1558</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222</v>
      </c>
      <c r="AM1379" s="4" t="s">
        <v>1559</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225</v>
      </c>
      <c r="AM1380" s="4" t="s">
        <v>988</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225</v>
      </c>
      <c r="AM1381" s="4" t="s">
        <v>1560</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225</v>
      </c>
      <c r="AM1382" s="4" t="s">
        <v>1561</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225</v>
      </c>
      <c r="AM1383" s="4" t="s">
        <v>1562</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225</v>
      </c>
      <c r="AM1384" s="4" t="s">
        <v>1563</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225</v>
      </c>
      <c r="AM1385" s="4" t="s">
        <v>1564</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225</v>
      </c>
      <c r="AM1386" s="4" t="s">
        <v>1565</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225</v>
      </c>
      <c r="AM1387" s="4" t="s">
        <v>1566</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225</v>
      </c>
      <c r="AM1388" s="4" t="s">
        <v>1567</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225</v>
      </c>
      <c r="AM1389" s="4" t="s">
        <v>1568</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225</v>
      </c>
      <c r="AM1390" s="4" t="s">
        <v>1569</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225</v>
      </c>
      <c r="AM1391" s="4" t="s">
        <v>1570</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225</v>
      </c>
      <c r="AM1392" s="4" t="s">
        <v>1571</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225</v>
      </c>
      <c r="AM1393" s="4" t="s">
        <v>1572</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225</v>
      </c>
      <c r="AM1394" s="4" t="s">
        <v>1573</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225</v>
      </c>
      <c r="AM1395" s="4" t="s">
        <v>1574</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225</v>
      </c>
      <c r="AM1396" s="4" t="s">
        <v>1575</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225</v>
      </c>
      <c r="AM1397" s="4" t="s">
        <v>1576</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225</v>
      </c>
      <c r="AM1398" s="4" t="s">
        <v>1577</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225</v>
      </c>
      <c r="AM1399" s="4" t="s">
        <v>1578</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225</v>
      </c>
      <c r="AM1400" s="4" t="s">
        <v>1579</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225</v>
      </c>
      <c r="AM1401" s="4" t="s">
        <v>1580</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225</v>
      </c>
      <c r="AM1402" s="4" t="s">
        <v>1581</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225</v>
      </c>
      <c r="AM1403" s="4" t="s">
        <v>1582</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228</v>
      </c>
      <c r="AM1404" s="4" t="s">
        <v>990</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228</v>
      </c>
      <c r="AM1405" s="4" t="s">
        <v>1583</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228</v>
      </c>
      <c r="AM1406" s="4" t="s">
        <v>1584</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228</v>
      </c>
      <c r="AM1407" s="4" t="s">
        <v>1585</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228</v>
      </c>
      <c r="AM1408" s="4" t="s">
        <v>1586</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228</v>
      </c>
      <c r="AM1409" s="4" t="s">
        <v>1587</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228</v>
      </c>
      <c r="AM1410" s="4" t="s">
        <v>1588</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228</v>
      </c>
      <c r="AM1411" s="4" t="s">
        <v>1589</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228</v>
      </c>
      <c r="AM1412" s="4" t="s">
        <v>1590</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228</v>
      </c>
      <c r="AM1413" s="4" t="s">
        <v>1591</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228</v>
      </c>
      <c r="AM1414" s="4" t="s">
        <v>1592</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228</v>
      </c>
      <c r="AM1415" s="4" t="s">
        <v>1593</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228</v>
      </c>
      <c r="AM1416" s="4" t="s">
        <v>1594</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228</v>
      </c>
      <c r="AM1417" s="4" t="s">
        <v>1595</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228</v>
      </c>
      <c r="AM1418" s="4" t="s">
        <v>1596</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228</v>
      </c>
      <c r="AM1419" s="4" t="s">
        <v>1597</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228</v>
      </c>
      <c r="AM1420" s="4" t="s">
        <v>1598</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231</v>
      </c>
      <c r="AM1421" s="4" t="s">
        <v>1599</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231</v>
      </c>
      <c r="AM1422" s="4" t="s">
        <v>1600</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231</v>
      </c>
      <c r="AM1423" s="4" t="s">
        <v>1601</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231</v>
      </c>
      <c r="AM1424" s="4" t="s">
        <v>1602</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231</v>
      </c>
      <c r="AM1425" s="4" t="s">
        <v>1603</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231</v>
      </c>
      <c r="AM1426" s="4" t="s">
        <v>1604</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231</v>
      </c>
      <c r="AM1427" s="4" t="s">
        <v>1605</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231</v>
      </c>
      <c r="AM1428" s="4" t="s">
        <v>1606</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231</v>
      </c>
      <c r="AM1429" s="4" t="s">
        <v>1607</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231</v>
      </c>
      <c r="AM1430" s="4" t="s">
        <v>1608</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231</v>
      </c>
      <c r="AM1431" s="4" t="s">
        <v>1609</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231</v>
      </c>
      <c r="AM1432" s="4" t="s">
        <v>1610</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231</v>
      </c>
      <c r="AM1433" s="4" t="s">
        <v>1611</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231</v>
      </c>
      <c r="AM1434" s="4" t="s">
        <v>232</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231</v>
      </c>
      <c r="AM1435" s="4" t="s">
        <v>1612</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231</v>
      </c>
      <c r="AM1436" s="4" t="s">
        <v>1613</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231</v>
      </c>
      <c r="AM1437" s="4" t="s">
        <v>1614</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231</v>
      </c>
      <c r="AM1438" s="4" t="s">
        <v>1615</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231</v>
      </c>
      <c r="AM1439" s="4" t="s">
        <v>1616</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231</v>
      </c>
      <c r="AM1440" s="4" t="s">
        <v>1617</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233</v>
      </c>
      <c r="AM1441" s="4" t="s">
        <v>1618</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233</v>
      </c>
      <c r="AM1442" s="4" t="s">
        <v>1619</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233</v>
      </c>
      <c r="AM1443" s="4" t="s">
        <v>1620</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233</v>
      </c>
      <c r="AM1444" s="4" t="s">
        <v>1621</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233</v>
      </c>
      <c r="AM1445" s="4" t="s">
        <v>1622</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233</v>
      </c>
      <c r="AM1446" s="4" t="s">
        <v>1623</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233</v>
      </c>
      <c r="AM1447" s="4" t="s">
        <v>1624</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233</v>
      </c>
      <c r="AM1448" s="4" t="s">
        <v>1625</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233</v>
      </c>
      <c r="AM1449" s="4" t="s">
        <v>1626</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233</v>
      </c>
      <c r="AM1450" s="4" t="s">
        <v>1627</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233</v>
      </c>
      <c r="AM1451" s="4" t="s">
        <v>1628</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233</v>
      </c>
      <c r="AM1452" s="4" t="s">
        <v>1629</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233</v>
      </c>
      <c r="AM1453" s="4" t="s">
        <v>1630</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233</v>
      </c>
      <c r="AM1454" s="4" t="s">
        <v>1631</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233</v>
      </c>
      <c r="AM1455" s="4" t="s">
        <v>1632</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233</v>
      </c>
      <c r="AM1456" s="4" t="s">
        <v>1633</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233</v>
      </c>
      <c r="AM1457" s="4" t="s">
        <v>1634</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233</v>
      </c>
      <c r="AM1458" s="4" t="s">
        <v>1635</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233</v>
      </c>
      <c r="AM1459" s="4" t="s">
        <v>1636</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233</v>
      </c>
      <c r="AM1460" s="4" t="s">
        <v>1637</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233</v>
      </c>
      <c r="AM1461" s="4" t="s">
        <v>1638</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233</v>
      </c>
      <c r="AM1462" s="4" t="s">
        <v>1639</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233</v>
      </c>
      <c r="AM1463" s="4" t="s">
        <v>1640</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233</v>
      </c>
      <c r="AM1464" s="4" t="s">
        <v>1641</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233</v>
      </c>
      <c r="AM1465" s="4" t="s">
        <v>1642</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233</v>
      </c>
      <c r="AM1466" s="4" t="s">
        <v>1643</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233</v>
      </c>
      <c r="AM1467" s="4" t="s">
        <v>1644</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233</v>
      </c>
      <c r="AM1468" s="4" t="s">
        <v>1645</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233</v>
      </c>
      <c r="AM1469" s="4" t="s">
        <v>1646</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233</v>
      </c>
      <c r="AM1470" s="4" t="s">
        <v>1647</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233</v>
      </c>
      <c r="AM1471" s="4" t="s">
        <v>1648</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233</v>
      </c>
      <c r="AM1472" s="4" t="s">
        <v>1649</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233</v>
      </c>
      <c r="AM1473" s="4" t="s">
        <v>1650</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233</v>
      </c>
      <c r="AM1474" s="4" t="s">
        <v>1651</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236</v>
      </c>
      <c r="AM1475" s="4" t="s">
        <v>992</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236</v>
      </c>
      <c r="AM1476" s="4" t="s">
        <v>1652</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236</v>
      </c>
      <c r="AM1477" s="4" t="s">
        <v>1653</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236</v>
      </c>
      <c r="AM1478" s="4" t="s">
        <v>1654</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236</v>
      </c>
      <c r="AM1479" s="4" t="s">
        <v>1655</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236</v>
      </c>
      <c r="AM1480" s="4" t="s">
        <v>993</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236</v>
      </c>
      <c r="AM1481" s="4" t="s">
        <v>1656</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236</v>
      </c>
      <c r="AM1482" s="4" t="s">
        <v>1657</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236</v>
      </c>
      <c r="AM1483" s="4" t="s">
        <v>1658</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236</v>
      </c>
      <c r="AM1484" s="4" t="s">
        <v>1659</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236</v>
      </c>
      <c r="AM1485" s="4" t="s">
        <v>1660</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236</v>
      </c>
      <c r="AM1486" s="4" t="s">
        <v>1661</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236</v>
      </c>
      <c r="AM1487" s="4" t="s">
        <v>1662</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236</v>
      </c>
      <c r="AM1488" s="4" t="s">
        <v>1663</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236</v>
      </c>
      <c r="AM1489" s="4" t="s">
        <v>1664</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236</v>
      </c>
      <c r="AM1490" s="4" t="s">
        <v>995</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236</v>
      </c>
      <c r="AM1491" s="4" t="s">
        <v>1665</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236</v>
      </c>
      <c r="AM1492" s="4" t="s">
        <v>691</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236</v>
      </c>
      <c r="AM1493" s="4" t="s">
        <v>1666</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236</v>
      </c>
      <c r="AM1494" s="4" t="s">
        <v>693</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236</v>
      </c>
      <c r="AM1495" s="4" t="s">
        <v>997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236</v>
      </c>
      <c r="AM1496" s="4" t="s">
        <v>695</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236</v>
      </c>
      <c r="AM1497" s="4" t="s">
        <v>1667</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236</v>
      </c>
      <c r="AM1498" s="4" t="s">
        <v>1668</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236</v>
      </c>
      <c r="AM1499" s="4" t="s">
        <v>1669</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236</v>
      </c>
      <c r="AM1500" s="4" t="s">
        <v>1670</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236</v>
      </c>
      <c r="AM1501" s="4" t="s">
        <v>1671</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236</v>
      </c>
      <c r="AM1502" s="4" t="s">
        <v>697</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1949</v>
      </c>
      <c r="AM1503" s="4" t="s">
        <v>1950</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236</v>
      </c>
      <c r="AM1504" s="4" t="s">
        <v>1672</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236</v>
      </c>
      <c r="AM1505" s="4" t="s">
        <v>1673</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236</v>
      </c>
      <c r="AM1506" s="4" t="s">
        <v>1674</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236</v>
      </c>
      <c r="AM1507" s="4" t="s">
        <v>1675</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236</v>
      </c>
      <c r="AM1508" s="4" t="s">
        <v>1676</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236</v>
      </c>
      <c r="AM1509" s="4" t="s">
        <v>1677</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236</v>
      </c>
      <c r="AM1510" s="4" t="s">
        <v>700</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236</v>
      </c>
      <c r="AM1511" s="4" t="s">
        <v>1678</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236</v>
      </c>
      <c r="AM1512" s="4" t="s">
        <v>1679</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236</v>
      </c>
      <c r="AM1513" s="4" t="s">
        <v>1680</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236</v>
      </c>
      <c r="AM1514" s="4" t="s">
        <v>1681</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236</v>
      </c>
      <c r="AM1515" s="4" t="s">
        <v>1682</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236</v>
      </c>
      <c r="AM1516" s="4" t="s">
        <v>1683</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236</v>
      </c>
      <c r="AM1517" s="4" t="s">
        <v>1684</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236</v>
      </c>
      <c r="AM1518" s="4" t="s">
        <v>1685</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236</v>
      </c>
      <c r="AM1519" s="4" t="s">
        <v>1686</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236</v>
      </c>
      <c r="AM1520" s="4" t="s">
        <v>1687</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236</v>
      </c>
      <c r="AM1521" s="4" t="s">
        <v>1688</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236</v>
      </c>
      <c r="AM1522" s="4" t="s">
        <v>1451</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236</v>
      </c>
      <c r="AM1523" s="4" t="s">
        <v>1689</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236</v>
      </c>
      <c r="AM1524" s="4" t="s">
        <v>1690</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236</v>
      </c>
      <c r="AM1525" s="4" t="s">
        <v>1691</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236</v>
      </c>
      <c r="AM1526" s="4" t="s">
        <v>698</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236</v>
      </c>
      <c r="AM1527" s="4" t="s">
        <v>1692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236</v>
      </c>
      <c r="AM1528" s="4" t="s">
        <v>1693</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236</v>
      </c>
      <c r="AM1529" s="4" t="s">
        <v>1694</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236</v>
      </c>
      <c r="AM1530" s="4" t="s">
        <v>1695</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236</v>
      </c>
      <c r="AM1531" s="4" t="s">
        <v>1696</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236</v>
      </c>
      <c r="AM1532" s="4" t="s">
        <v>1697</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236</v>
      </c>
      <c r="AM1533" s="4" t="s">
        <v>1698</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236</v>
      </c>
      <c r="AM1534" s="4" t="s">
        <v>1699</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239</v>
      </c>
      <c r="AM1535" s="4" t="s">
        <v>1700</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239</v>
      </c>
      <c r="AM1536" s="4" t="s">
        <v>1701</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239</v>
      </c>
      <c r="AM1537" s="4" t="s">
        <v>1702</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239</v>
      </c>
      <c r="AM1538" s="4" t="s">
        <v>1703</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239</v>
      </c>
      <c r="AM1539" s="4" t="s">
        <v>1704</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239</v>
      </c>
      <c r="AM1540" s="4" t="s">
        <v>1705</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239</v>
      </c>
      <c r="AM1541" s="4" t="s">
        <v>1706</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239</v>
      </c>
      <c r="AM1542" s="4" t="s">
        <v>1707</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239</v>
      </c>
      <c r="AM1543" s="4" t="s">
        <v>1708</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239</v>
      </c>
      <c r="AM1544" s="4" t="s">
        <v>1709</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239</v>
      </c>
      <c r="AM1545" s="4" t="s">
        <v>1710</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239</v>
      </c>
      <c r="AM1546" s="4" t="s">
        <v>1711</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239</v>
      </c>
      <c r="AM1547" s="4" t="s">
        <v>1712</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239</v>
      </c>
      <c r="AM1548" s="4" t="s">
        <v>1713</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239</v>
      </c>
      <c r="AM1549" s="4" t="s">
        <v>1714</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239</v>
      </c>
      <c r="AM1550" s="4" t="s">
        <v>1715</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239</v>
      </c>
      <c r="AM1551" s="4" t="s">
        <v>1716</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239</v>
      </c>
      <c r="AM1552" s="4" t="s">
        <v>1717</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239</v>
      </c>
      <c r="AM1553" s="4" t="s">
        <v>1718</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239</v>
      </c>
      <c r="AM1554" s="4" t="s">
        <v>1719</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242</v>
      </c>
      <c r="AM1555" s="4" t="s">
        <v>999</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242</v>
      </c>
      <c r="AM1556" s="4" t="s">
        <v>1720</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242</v>
      </c>
      <c r="AM1557" s="4" t="s">
        <v>1721</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242</v>
      </c>
      <c r="AM1558" s="4" t="s">
        <v>1722</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242</v>
      </c>
      <c r="AM1559" s="4" t="s">
        <v>1723</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242</v>
      </c>
      <c r="AM1560" s="4" t="s">
        <v>1724</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242</v>
      </c>
      <c r="AM1561" s="4" t="s">
        <v>1725</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242</v>
      </c>
      <c r="AM1562" s="4" t="s">
        <v>1726</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242</v>
      </c>
      <c r="AM1563" s="4" t="s">
        <v>1727</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242</v>
      </c>
      <c r="AM1564" s="4" t="s">
        <v>1728</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242</v>
      </c>
      <c r="AM1565" s="4" t="s">
        <v>1729</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242</v>
      </c>
      <c r="AM1566" s="4" t="s">
        <v>1730</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242</v>
      </c>
      <c r="AM1567" s="4" t="s">
        <v>1731</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242</v>
      </c>
      <c r="AM1568" s="4" t="s">
        <v>1732</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242</v>
      </c>
      <c r="AM1569" s="4" t="s">
        <v>1733</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242</v>
      </c>
      <c r="AM1570" s="4" t="s">
        <v>1734</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242</v>
      </c>
      <c r="AM1571" s="4" t="s">
        <v>1735</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242</v>
      </c>
      <c r="AM1572" s="4" t="s">
        <v>1736</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242</v>
      </c>
      <c r="AM1573" s="4" t="s">
        <v>1737</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242</v>
      </c>
      <c r="AM1574" s="4" t="s">
        <v>1738</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242</v>
      </c>
      <c r="AM1575" s="4" t="s">
        <v>1739</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244</v>
      </c>
      <c r="AM1576" s="4" t="s">
        <v>1740</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244</v>
      </c>
      <c r="AM1577" s="4" t="s">
        <v>1741</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244</v>
      </c>
      <c r="AM1578" s="4" t="s">
        <v>1742</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244</v>
      </c>
      <c r="AM1579" s="4" t="s">
        <v>1743</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244</v>
      </c>
      <c r="AM1580" s="4" t="s">
        <v>1744</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244</v>
      </c>
      <c r="AM1581" s="4" t="s">
        <v>1745</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244</v>
      </c>
      <c r="AM1582" s="4" t="s">
        <v>1746</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244</v>
      </c>
      <c r="AM1583" s="4" t="s">
        <v>1747</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244</v>
      </c>
      <c r="AM1584" s="4" t="s">
        <v>1748</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244</v>
      </c>
      <c r="AM1585" s="4" t="s">
        <v>1749</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244</v>
      </c>
      <c r="AM1586" s="4" t="s">
        <v>1750</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244</v>
      </c>
      <c r="AM1587" s="4" t="s">
        <v>1751</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244</v>
      </c>
      <c r="AM1588" s="4" t="s">
        <v>1752</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244</v>
      </c>
      <c r="AM1589" s="4" t="s">
        <v>1753</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244</v>
      </c>
      <c r="AM1590" s="4" t="s">
        <v>723</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244</v>
      </c>
      <c r="AM1591" s="4" t="s">
        <v>1754</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244</v>
      </c>
      <c r="AM1592" s="4" t="s">
        <v>1755</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244</v>
      </c>
      <c r="AM1593" s="4" t="s">
        <v>1756</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244</v>
      </c>
      <c r="AM1594" s="4" t="s">
        <v>1757</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244</v>
      </c>
      <c r="AM1595" s="4" t="s">
        <v>1758</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244</v>
      </c>
      <c r="AM1596" s="4" t="s">
        <v>1759</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244</v>
      </c>
      <c r="AM1597" s="4" t="s">
        <v>1760</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244</v>
      </c>
      <c r="AM1598" s="4" t="s">
        <v>829</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244</v>
      </c>
      <c r="AM1599" s="4" t="s">
        <v>1761</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244</v>
      </c>
      <c r="AM1600" s="4" t="s">
        <v>1268</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244</v>
      </c>
      <c r="AM1601" s="4" t="s">
        <v>1762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244</v>
      </c>
      <c r="AM1602" s="4" t="s">
        <v>1763</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244</v>
      </c>
      <c r="AM1603" s="4" t="s">
        <v>1764</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244</v>
      </c>
      <c r="AM1604" s="4" t="s">
        <v>1765</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244</v>
      </c>
      <c r="AM1605" s="4" t="s">
        <v>1766</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244</v>
      </c>
      <c r="AM1606" s="4" t="s">
        <v>1767</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244</v>
      </c>
      <c r="AM1607" s="4" t="s">
        <v>1768</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244</v>
      </c>
      <c r="AM1608" s="4" t="s">
        <v>1769</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244</v>
      </c>
      <c r="AM1609" s="4" t="s">
        <v>1770</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244</v>
      </c>
      <c r="AM1610" s="4" t="s">
        <v>1771</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244</v>
      </c>
      <c r="AM1611" s="4" t="s">
        <v>1772</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244</v>
      </c>
      <c r="AM1612" s="4" t="s">
        <v>1773</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244</v>
      </c>
      <c r="AM1613" s="4" t="s">
        <v>1774</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244</v>
      </c>
      <c r="AM1614" s="4" t="s">
        <v>1775</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244</v>
      </c>
      <c r="AM1615" s="4" t="s">
        <v>1776</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244</v>
      </c>
      <c r="AM1616" s="4" t="s">
        <v>1777</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244</v>
      </c>
      <c r="AM1617" s="4" t="s">
        <v>1778</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244</v>
      </c>
      <c r="AM1618" s="4" t="s">
        <v>1779</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244</v>
      </c>
      <c r="AM1619" s="4" t="s">
        <v>1780</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244</v>
      </c>
      <c r="AM1620" s="4" t="s">
        <v>1781</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247</v>
      </c>
      <c r="AM1621" s="4" t="s">
        <v>1782</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247</v>
      </c>
      <c r="AM1622" s="4" t="s">
        <v>1783</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247</v>
      </c>
      <c r="AM1623" s="4" t="s">
        <v>1784</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247</v>
      </c>
      <c r="AM1624" s="4" t="s">
        <v>1785</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247</v>
      </c>
      <c r="AM1625" s="4" t="s">
        <v>1786</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247</v>
      </c>
      <c r="AM1626" s="4" t="s">
        <v>1787</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247</v>
      </c>
      <c r="AM1627" s="4" t="s">
        <v>1788</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247</v>
      </c>
      <c r="AM1628" s="4" t="s">
        <v>1789</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247</v>
      </c>
      <c r="AM1629" s="4" t="s">
        <v>1790</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247</v>
      </c>
      <c r="AM1630" s="4" t="s">
        <v>1791</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247</v>
      </c>
      <c r="AM1631" s="4" t="s">
        <v>1792</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247</v>
      </c>
      <c r="AM1632" s="4" t="s">
        <v>1793</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247</v>
      </c>
      <c r="AM1633" s="4" t="s">
        <v>1794</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247</v>
      </c>
      <c r="AM1634" s="4" t="s">
        <v>1795</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247</v>
      </c>
      <c r="AM1635" s="4" t="s">
        <v>1796</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247</v>
      </c>
      <c r="AM1636" s="4" t="s">
        <v>1797</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247</v>
      </c>
      <c r="AM1637" s="4" t="s">
        <v>1798</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247</v>
      </c>
      <c r="AM1638" s="4" t="s">
        <v>1799</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250</v>
      </c>
      <c r="AM1639" s="4" t="s">
        <v>1800</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250</v>
      </c>
      <c r="AM1640" s="4" t="s">
        <v>1801</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250</v>
      </c>
      <c r="AM1641" s="4" t="s">
        <v>1802</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250</v>
      </c>
      <c r="AM1642" s="4" t="s">
        <v>1803</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250</v>
      </c>
      <c r="AM1643" s="4" t="s">
        <v>1804</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250</v>
      </c>
      <c r="AM1644" s="4" t="s">
        <v>1805</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250</v>
      </c>
      <c r="AM1645" s="4" t="s">
        <v>1806</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250</v>
      </c>
      <c r="AM1646" s="4" t="s">
        <v>1807</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250</v>
      </c>
      <c r="AM1647" s="4" t="s">
        <v>1808</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250</v>
      </c>
      <c r="AM1648" s="4" t="s">
        <v>1809</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250</v>
      </c>
      <c r="AM1649" s="4" t="s">
        <v>1810</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250</v>
      </c>
      <c r="AM1650" s="4" t="s">
        <v>1811</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250</v>
      </c>
      <c r="AM1651" s="4" t="s">
        <v>1812</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250</v>
      </c>
      <c r="AM1652" s="4" t="s">
        <v>1813</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250</v>
      </c>
      <c r="AM1653" s="4" t="s">
        <v>1814</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250</v>
      </c>
      <c r="AM1654" s="4" t="s">
        <v>1815</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250</v>
      </c>
      <c r="AM1655" s="4" t="s">
        <v>1816</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250</v>
      </c>
      <c r="AM1656" s="4" t="s">
        <v>1817</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250</v>
      </c>
      <c r="AM1657" s="4" t="s">
        <v>1818</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250</v>
      </c>
      <c r="AM1658" s="4" t="s">
        <v>1819</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250</v>
      </c>
      <c r="AM1659" s="4" t="s">
        <v>1820</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250</v>
      </c>
      <c r="AM1660" s="4" t="s">
        <v>1821</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250</v>
      </c>
      <c r="AM1661" s="4" t="s">
        <v>771</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250</v>
      </c>
      <c r="AM1662" s="4" t="s">
        <v>1822</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250</v>
      </c>
      <c r="AM1663" s="4" t="s">
        <v>1823</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250</v>
      </c>
      <c r="AM1664" s="4" t="s">
        <v>1824</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252</v>
      </c>
      <c r="AM1665" s="4" t="s">
        <v>1825</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252</v>
      </c>
      <c r="AM1666" s="4" t="s">
        <v>1826</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252</v>
      </c>
      <c r="AM1667" s="4" t="s">
        <v>1827</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252</v>
      </c>
      <c r="AM1668" s="4" t="s">
        <v>1828</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252</v>
      </c>
      <c r="AM1669" s="4" t="s">
        <v>1829</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252</v>
      </c>
      <c r="AM1670" s="4" t="s">
        <v>1830</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252</v>
      </c>
      <c r="AM1671" s="4" t="s">
        <v>1831</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252</v>
      </c>
      <c r="AM1672" s="4" t="s">
        <v>1832</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252</v>
      </c>
      <c r="AM1673" s="4" t="s">
        <v>1833</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252</v>
      </c>
      <c r="AM1674" s="4" t="s">
        <v>1834</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252</v>
      </c>
      <c r="AM1675" s="4" t="s">
        <v>1835</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252</v>
      </c>
      <c r="AM1676" s="4" t="s">
        <v>1836</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252</v>
      </c>
      <c r="AM1677" s="4" t="s">
        <v>1837</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252</v>
      </c>
      <c r="AM1678" s="4" t="s">
        <v>1838</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252</v>
      </c>
      <c r="AM1679" s="4" t="s">
        <v>1839</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252</v>
      </c>
      <c r="AM1680" s="4" t="s">
        <v>1840</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252</v>
      </c>
      <c r="AM1681" s="4" t="s">
        <v>1841</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252</v>
      </c>
      <c r="AM1682" s="4" t="s">
        <v>1842</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252</v>
      </c>
      <c r="AM1683" s="4" t="s">
        <v>1843</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252</v>
      </c>
      <c r="AM1684" s="4" t="s">
        <v>1844</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252</v>
      </c>
      <c r="AM1685" s="4" t="s">
        <v>1845</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252</v>
      </c>
      <c r="AM1686" s="4" t="s">
        <v>1846</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252</v>
      </c>
      <c r="AM1687" s="4" t="s">
        <v>1847</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252</v>
      </c>
      <c r="AM1688" s="4" t="s">
        <v>1848</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252</v>
      </c>
      <c r="AM1689" s="4" t="s">
        <v>1849</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252</v>
      </c>
      <c r="AM1690" s="4" t="s">
        <v>1850</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252</v>
      </c>
      <c r="AM1691" s="4" t="s">
        <v>1851</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252</v>
      </c>
      <c r="AM1692" s="4" t="s">
        <v>1852</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252</v>
      </c>
      <c r="AM1693" s="4" t="s">
        <v>1853</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252</v>
      </c>
      <c r="AM1694" s="4" t="s">
        <v>1854</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252</v>
      </c>
      <c r="AM1695" s="4" t="s">
        <v>1855</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252</v>
      </c>
      <c r="AM1696" s="4" t="s">
        <v>1856</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252</v>
      </c>
      <c r="AM1697" s="4" t="s">
        <v>1857</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252</v>
      </c>
      <c r="AM1698" s="4" t="s">
        <v>1858</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252</v>
      </c>
      <c r="AM1699" s="4" t="s">
        <v>1859</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252</v>
      </c>
      <c r="AM1700" s="4" t="s">
        <v>1860</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252</v>
      </c>
      <c r="AM1701" s="4" t="s">
        <v>1861</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252</v>
      </c>
      <c r="AM1702" s="4" t="s">
        <v>1862</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252</v>
      </c>
      <c r="AM1703" s="4" t="s">
        <v>1863</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252</v>
      </c>
      <c r="AM1704" s="4" t="s">
        <v>1864</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252</v>
      </c>
      <c r="AM1705" s="4" t="s">
        <v>1865</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252</v>
      </c>
      <c r="AM1706" s="4" t="s">
        <v>1866</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252</v>
      </c>
      <c r="AM1707" s="4" t="s">
        <v>1867</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255</v>
      </c>
      <c r="AM1708" s="4" t="s">
        <v>1868</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255</v>
      </c>
      <c r="AM1709" s="4" t="s">
        <v>1869</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255</v>
      </c>
      <c r="AM1710" s="4" t="s">
        <v>1870</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255</v>
      </c>
      <c r="AM1711" s="4" t="s">
        <v>1871</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255</v>
      </c>
      <c r="AM1712" s="4" t="s">
        <v>1872</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255</v>
      </c>
      <c r="AM1713" s="4" t="s">
        <v>1873</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255</v>
      </c>
      <c r="AM1714" s="4" t="s">
        <v>1874</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255</v>
      </c>
      <c r="AM1715" s="4" t="s">
        <v>1875</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255</v>
      </c>
      <c r="AM1716" s="4" t="s">
        <v>1876</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255</v>
      </c>
      <c r="AM1717" s="4" t="s">
        <v>1877</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255</v>
      </c>
      <c r="AM1718" s="4" t="s">
        <v>1878</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255</v>
      </c>
      <c r="AM1719" s="4" t="s">
        <v>1879</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255</v>
      </c>
      <c r="AM1720" s="4" t="s">
        <v>1880</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255</v>
      </c>
      <c r="AM1721" s="4" t="s">
        <v>1881</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255</v>
      </c>
      <c r="AM1722" s="4" t="s">
        <v>1882</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255</v>
      </c>
      <c r="AM1723" s="4" t="s">
        <v>1883</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255</v>
      </c>
      <c r="AM1724" s="4" t="s">
        <v>1884</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255</v>
      </c>
      <c r="AM1725" s="4" t="s">
        <v>1885</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255</v>
      </c>
      <c r="AM1726" s="4" t="s">
        <v>1886</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255</v>
      </c>
      <c r="AM1727" s="4" t="s">
        <v>1887</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255</v>
      </c>
      <c r="AM1728" s="4" t="s">
        <v>1888</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255</v>
      </c>
      <c r="AM1729" s="4" t="s">
        <v>1889</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255</v>
      </c>
      <c r="AM1730" s="4" t="s">
        <v>1890</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255</v>
      </c>
      <c r="AM1731" s="4" t="s">
        <v>1891</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255</v>
      </c>
      <c r="AM1732" s="4" t="s">
        <v>1892</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255</v>
      </c>
      <c r="AM1733" s="4" t="s">
        <v>1893</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255</v>
      </c>
      <c r="AM1734" s="4" t="s">
        <v>1894</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255</v>
      </c>
      <c r="AM1735" s="4" t="s">
        <v>1895</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255</v>
      </c>
      <c r="AM1736" s="4" t="s">
        <v>1896</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255</v>
      </c>
      <c r="AM1737" s="4" t="s">
        <v>1897</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255</v>
      </c>
      <c r="AM1738" s="4" t="s">
        <v>1898</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255</v>
      </c>
      <c r="AM1739" s="4" t="s">
        <v>1899</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255</v>
      </c>
      <c r="AM1740" s="4" t="s">
        <v>1900</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255</v>
      </c>
      <c r="AM1741" s="4" t="s">
        <v>1901</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255</v>
      </c>
      <c r="AM1742" s="4" t="s">
        <v>1902</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255</v>
      </c>
      <c r="AM1743" s="4" t="s">
        <v>1903</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255</v>
      </c>
      <c r="AM1744" s="4" t="s">
        <v>1904</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255</v>
      </c>
      <c r="AM1745" s="4" t="s">
        <v>1905</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255</v>
      </c>
      <c r="AM1746" s="4" t="s">
        <v>1906</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255</v>
      </c>
      <c r="AM1747" s="4" t="s">
        <v>1907</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255</v>
      </c>
      <c r="AM1748" s="5" t="s">
        <v>1908</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openxmlformats.org/package/2006/metadata/core-properties"/>
    <ds:schemaRef ds:uri="e60fd174-b192-4fdb-8980-a9c623028ceb"/>
    <ds:schemaRef ds:uri="http://purl.org/dc/dcmitype/"/>
    <ds:schemaRef ds:uri="http://schemas.microsoft.com/office/2006/metadata/properties"/>
    <ds:schemaRef ds:uri="http://www.w3.org/XML/1998/namespace"/>
    <ds:schemaRef ds:uri="http://schemas.microsoft.com/office/2006/documentManagement/types"/>
    <ds:schemaRef ds:uri="http://purl.org/dc/elements/1.1/"/>
    <ds:schemaRef ds:uri="http://schemas.microsoft.com/office/infopath/2007/PartnerControls"/>
    <ds:schemaRef ds:uri="263dbbe5-076b-4606-a03b-9598f5f2f35a"/>
    <ds:schemaRef ds:uri="http://purl.org/dc/terms/"/>
  </ds:schemaRefs>
</ds:datastoreItem>
</file>

<file path=customXml/itemProps3.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2026-01-15T07:10:01Z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