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195.1.1.6\0000$\00 全課 00 共通\01総務企画課\02財務行革推進室\01 財務関係\01　地方公営企業\R04\41 【1.19】公営企業に係る「経営比較分析表」(令和3年度決算)の分析について\01　様式\下水道　【経営比較分析表】2021_063622_47_1718\"/>
    </mc:Choice>
  </mc:AlternateContent>
  <xr:revisionPtr revIDLastSave="0" documentId="13_ncr:1_{CCCAB69B-074E-4382-9020-73F4B047DE01}" xr6:coauthVersionLast="45" xr6:coauthVersionMax="45" xr10:uidLastSave="{00000000-0000-0000-0000-000000000000}"/>
  <workbookProtection workbookAlgorithmName="SHA-512" workbookHashValue="hYfsr1BFw4h2rYGh24CoJ7LuNc7Z8Xp/lTJwjEmLBlFo0F3EUb22F5stDDijR4aK3YUmIqzFsP5NKf5RmWHu3Q==" workbookSaltValue="cbK3Sf/4XURM1Je/nWGxA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AD10" i="4"/>
  <c r="I10" i="4"/>
  <c r="B10" i="4"/>
  <c r="AL8" i="4"/>
  <c r="P8" i="4"/>
  <c r="I8" i="4"/>
</calcChain>
</file>

<file path=xl/sharedStrings.xml><?xml version="1.0" encoding="utf-8"?>
<sst xmlns="http://schemas.openxmlformats.org/spreadsheetml/2006/main" count="236" uniqueCount="120">
  <si>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</si>
  <si>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</si>
  <si>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</si>
  <si>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</si>
  <si>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</si>
  <si>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</si>
  <si>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</si>
  <si>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</si>
  <si>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</si>
  <si>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</si>
  <si>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</si>
  <si>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</si>
  <si>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</si>
  <si>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</si>
  <si>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</si>
  <si>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</si>
  <si>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</si>
  <si>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</si>
  <si>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</si>
  <si>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</si>
  <si>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</si>
  <si>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</si>
  <si>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</si>
  <si>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</si>
  <si>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</si>
  <si>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</si>
  <si>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</si>
  <si>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</si>
  <si>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</si>
  <si>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</si>
  <si>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</si>
  <si>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</si>
  <si>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</si>
  <si>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</si>
  <si>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</si>
  <si>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</si>
  <si>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</si>
  <si>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</si>
  <si>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</si>
  <si>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</si>
  <si>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</si>
  <si>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</si>
  <si>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</si>
  <si>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</si>
  <si>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</si>
  <si>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</si>
  <si>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</si>
  <si>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</si>
  <si>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</si>
  <si>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</si>
  <si>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</si>
  <si>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</si>
  <si>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</si>
  <si>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</si>
  <si>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</si>
  <si>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</si>
  <si>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</si>
  <si>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</si>
  <si>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</si>
  <si>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</si>
  <si>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</si>
  <si>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</si>
  <si>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</si>
  <si>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</si>
  <si>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</si>
  <si>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</si>
  <si>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</si>
  <si>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</si>
  <si>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</si>
  <si>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</si>
  <si>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</si>
  <si>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</si>
  <si>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</si>
  <si>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</si>
  <si>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</si>
  <si>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</si>
  <si>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</si>
  <si>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</si>
  <si>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</si>
  <si>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</si>
  <si>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</si>
  <si>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</si>
  <si>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</si>
  <si>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</si>
  <si>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</si>
  <si>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</si>
  <si>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</si>
  <si>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</si>
  <si>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</si>
  <si>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</si>
  <si>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</si>
  <si>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</si>
  <si>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</si>
  <si>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</si>
  <si>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</si>
  <si>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</si>
  <si>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</si>
  <si>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</si>
  <si>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</si>
  <si>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最上町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</si>
  <si>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</si>
  <si>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</si>
  <si>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</si>
  <si>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</si>
  <si>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</si>
  <si>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</si>
  <si>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</si>
  <si>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</si>
  <si>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</si>
  <si>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</si>
  <si>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</si>
  <si>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</si>
  <si>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</si>
  <si>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</si>
  <si>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</si>
  <si>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</si>
  <si>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</si>
  <si>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供用開始から20年経過しているが、菅渠の老朽化に伴う大きな問題は発生していない。
　計画を策定し、計画的に行い、突発的な修繕を抑えていきたい。</t>
    <rPh sb="43" eb="45">
      <t>ケイカク</t>
    </rPh>
    <rPh sb="46" eb="48">
      <t>サクテイ</t>
    </rPh>
    <phoneticPr fontId="4"/>
  </si>
  <si>
    <t>　ここ数年は、若干の接続数の増加があるが、人口減少の影響もあり大幅な接続率の増加は見込めない状況となっている。現状料金収入のみで総費用を賄うことは難しく、現在は一般会計の繰入に頼っている状態となっている。
　今後は人口減少も見据えた場合、適切な料金改定が必要となる。また、機械設備等の更新を適切に行い突発的な必要負担を抑え、安定した運営を目指したい。</t>
    <rPh sb="46" eb="48">
      <t>ジョウキョウ</t>
    </rPh>
    <rPh sb="55" eb="57">
      <t>ゲンジョウ</t>
    </rPh>
    <rPh sb="85" eb="87">
      <t>クリイレ</t>
    </rPh>
    <rPh sb="116" eb="118">
      <t>バアイ</t>
    </rPh>
    <rPh sb="119" eb="121">
      <t>テキセツ</t>
    </rPh>
    <rPh sb="127" eb="129">
      <t>ヒツヨウ</t>
    </rPh>
    <rPh sb="150" eb="153">
      <t>トッパツテキ</t>
    </rPh>
    <rPh sb="154" eb="156">
      <t>ヒツヨウ</t>
    </rPh>
    <rPh sb="156" eb="158">
      <t>フタン</t>
    </rPh>
    <rPh sb="159" eb="160">
      <t>オサ</t>
    </rPh>
    <rPh sb="162" eb="164">
      <t>アンテイ</t>
    </rPh>
    <rPh sb="166" eb="168">
      <t>ウンエイ</t>
    </rPh>
    <rPh sb="169" eb="171">
      <t>メザ</t>
    </rPh>
    <phoneticPr fontId="4"/>
  </si>
  <si>
    <t>　収益的収支比率は、前年比改善されている。修繕費用の減が影響していると考えられる。
　経費回収率については令和2年度より使用料の収入が増加していることから、若干改善されている。しかし現在も料金収入では汚水処理費を賄うことが出来ず、不足分は一般会計繰入に頼っている状態である。今後は施設設備等の計画的な更新を見据え料金の改定も視野に入れていかなければならない。
　汚水処理原価については、ここ数年低くなっており、今年度は類似団体平均値を下回っている。汚水処理費が減少し、有収水量が増加した為である。今後も処理施設設備の更新を計画的に行いつつ、維持管理費の削減に努めていきたい。
　施設利用率については類似団体の平均には届いていない状況となる。今後の人口減少を踏まえ、適切な施設規模を維持していく必要がある。
　水洗化率についてはここ数年増加傾向にあり、類似団体の平均値は上回っている。今後も住宅リフォーム等と合わせて公共下水道への接続の啓発を行い、水洗化率の向上に努めていきたい。</t>
    <rPh sb="10" eb="13">
      <t>ゼンネンヒ</t>
    </rPh>
    <rPh sb="13" eb="15">
      <t>カイゼン</t>
    </rPh>
    <rPh sb="21" eb="23">
      <t>シュウゼン</t>
    </rPh>
    <rPh sb="23" eb="25">
      <t>ヒヨウ</t>
    </rPh>
    <rPh sb="28" eb="30">
      <t>エイキョウ</t>
    </rPh>
    <rPh sb="35" eb="36">
      <t>カンガ</t>
    </rPh>
    <rPh sb="53" eb="55">
      <t>レイワ</t>
    </rPh>
    <rPh sb="56" eb="57">
      <t>ネン</t>
    </rPh>
    <rPh sb="57" eb="58">
      <t>ド</t>
    </rPh>
    <rPh sb="78" eb="80">
      <t>ジャッカン</t>
    </rPh>
    <rPh sb="80" eb="82">
      <t>カイゼン</t>
    </rPh>
    <rPh sb="123" eb="125">
      <t>クリイレ</t>
    </rPh>
    <rPh sb="125" eb="126">
      <t>ク</t>
    </rPh>
    <rPh sb="127" eb="128">
      <t>イ</t>
    </rPh>
    <rPh sb="312" eb="314">
      <t>ジョウキョウ</t>
    </rPh>
    <rPh sb="344" eb="346">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</si>
</sst>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372-4DDD-846C-147BC5349B3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0.12</c:v>
                </c:pt>
                <c:pt idx="2">
                  <c:v>0.1</c:v>
                </c:pt>
                <c:pt idx="3">
                  <c:v>0.32</c:v>
                </c:pt>
                <c:pt idx="4">
                  <c:v>0.1</c:v>
                </c:pt>
              </c:numCache>
            </c:numRef>
          </c:val>
          <c:smooth val="0"/>
          <c:extLst>
            <c:ext xmlns:c16="http://schemas.microsoft.com/office/drawing/2014/chart" uri="{C3380CC4-5D6E-409C-BE32-E72D297353CC}">
              <c16:uniqueId val="{00000001-6372-4DDD-846C-147BC5349B3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47.82</c:v>
                </c:pt>
                <c:pt idx="1">
                  <c:v>46.06</c:v>
                </c:pt>
                <c:pt idx="2">
                  <c:v>45.59</c:v>
                </c:pt>
                <c:pt idx="3">
                  <c:v>46.76</c:v>
                </c:pt>
                <c:pt idx="4">
                  <c:v>43.78</c:v>
                </c:pt>
              </c:numCache>
            </c:numRef>
          </c:val>
          <c:extLst>
            <c:ext xmlns:c16="http://schemas.microsoft.com/office/drawing/2014/chart" uri="{C3380CC4-5D6E-409C-BE32-E72D297353CC}">
              <c16:uniqueId val="{00000000-B10C-48AE-A919-E2B547ED464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50.24</c:v>
                </c:pt>
                <c:pt idx="1">
                  <c:v>49.68</c:v>
                </c:pt>
                <c:pt idx="2">
                  <c:v>49.27</c:v>
                </c:pt>
                <c:pt idx="3">
                  <c:v>49.47</c:v>
                </c:pt>
                <c:pt idx="4">
                  <c:v>48.19</c:v>
                </c:pt>
              </c:numCache>
            </c:numRef>
          </c:val>
          <c:smooth val="0"/>
          <c:extLst>
            <c:ext xmlns:c16="http://schemas.microsoft.com/office/drawing/2014/chart" uri="{C3380CC4-5D6E-409C-BE32-E72D297353CC}">
              <c16:uniqueId val="{00000001-B10C-48AE-A919-E2B547ED464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79.84</c:v>
                </c:pt>
                <c:pt idx="1">
                  <c:v>80.63</c:v>
                </c:pt>
                <c:pt idx="2">
                  <c:v>82.31</c:v>
                </c:pt>
                <c:pt idx="3">
                  <c:v>82.9</c:v>
                </c:pt>
                <c:pt idx="4">
                  <c:v>83.5</c:v>
                </c:pt>
              </c:numCache>
            </c:numRef>
          </c:val>
          <c:extLst>
            <c:ext xmlns:c16="http://schemas.microsoft.com/office/drawing/2014/chart" uri="{C3380CC4-5D6E-409C-BE32-E72D297353CC}">
              <c16:uniqueId val="{00000000-3B96-4EE9-9E7A-B41DC8048E07}"/>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84.17</c:v>
                </c:pt>
                <c:pt idx="1">
                  <c:v>83.35</c:v>
                </c:pt>
                <c:pt idx="2">
                  <c:v>83.16</c:v>
                </c:pt>
                <c:pt idx="3">
                  <c:v>82.06</c:v>
                </c:pt>
                <c:pt idx="4">
                  <c:v>82.26</c:v>
                </c:pt>
              </c:numCache>
            </c:numRef>
          </c:val>
          <c:smooth val="0"/>
          <c:extLst>
            <c:ext xmlns:c16="http://schemas.microsoft.com/office/drawing/2014/chart" uri="{C3380CC4-5D6E-409C-BE32-E72D297353CC}">
              <c16:uniqueId val="{00000001-3B96-4EE9-9E7A-B41DC8048E07}"/>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77.89</c:v>
                </c:pt>
                <c:pt idx="1">
                  <c:v>76.38</c:v>
                </c:pt>
                <c:pt idx="2">
                  <c:v>77.180000000000007</c:v>
                </c:pt>
                <c:pt idx="3">
                  <c:v>73.599999999999994</c:v>
                </c:pt>
                <c:pt idx="4">
                  <c:v>74.680000000000007</c:v>
                </c:pt>
              </c:numCache>
            </c:numRef>
          </c:val>
          <c:extLst>
            <c:ext xmlns:c16="http://schemas.microsoft.com/office/drawing/2014/chart" uri="{C3380CC4-5D6E-409C-BE32-E72D297353CC}">
              <c16:uniqueId val="{00000000-B2B4-49EA-88EE-10E23B53320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2B4-49EA-88EE-10E23B53320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E8F-435B-86DE-3B1A022D4D7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E8F-435B-86DE-3B1A022D4D7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CAB-4980-94C3-F25A66A46E1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CAB-4980-94C3-F25A66A46E1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3B9-4D40-ABBB-708BD115D7F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3B9-4D40-ABBB-708BD115D7F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78F-46B5-9720-8E7E2E0D2B1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78F-46B5-9720-8E7E2E0D2B1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199-4296-9841-A6393DA0F61F}"/>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1124.26</c:v>
                </c:pt>
                <c:pt idx="1">
                  <c:v>1048.23</c:v>
                </c:pt>
                <c:pt idx="2">
                  <c:v>1130.42</c:v>
                </c:pt>
                <c:pt idx="3">
                  <c:v>1245.0999999999999</c:v>
                </c:pt>
                <c:pt idx="4">
                  <c:v>1108.8</c:v>
                </c:pt>
              </c:numCache>
            </c:numRef>
          </c:val>
          <c:smooth val="0"/>
          <c:extLst>
            <c:ext xmlns:c16="http://schemas.microsoft.com/office/drawing/2014/chart" uri="{C3380CC4-5D6E-409C-BE32-E72D297353CC}">
              <c16:uniqueId val="{00000001-9199-4296-9841-A6393DA0F61F}"/>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63.63</c:v>
                </c:pt>
                <c:pt idx="1">
                  <c:v>54.03</c:v>
                </c:pt>
                <c:pt idx="2">
                  <c:v>64.36</c:v>
                </c:pt>
                <c:pt idx="3">
                  <c:v>83.19</c:v>
                </c:pt>
                <c:pt idx="4">
                  <c:v>81.67</c:v>
                </c:pt>
              </c:numCache>
            </c:numRef>
          </c:val>
          <c:extLst>
            <c:ext xmlns:c16="http://schemas.microsoft.com/office/drawing/2014/chart" uri="{C3380CC4-5D6E-409C-BE32-E72D297353CC}">
              <c16:uniqueId val="{00000000-EF41-4F6B-830B-DD2BA10735B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80.58</c:v>
                </c:pt>
                <c:pt idx="1">
                  <c:v>78.92</c:v>
                </c:pt>
                <c:pt idx="2">
                  <c:v>74.17</c:v>
                </c:pt>
                <c:pt idx="3">
                  <c:v>79.77</c:v>
                </c:pt>
                <c:pt idx="4">
                  <c:v>79.63</c:v>
                </c:pt>
              </c:numCache>
            </c:numRef>
          </c:val>
          <c:smooth val="0"/>
          <c:extLst>
            <c:ext xmlns:c16="http://schemas.microsoft.com/office/drawing/2014/chart" uri="{C3380CC4-5D6E-409C-BE32-E72D297353CC}">
              <c16:uniqueId val="{00000001-EF41-4F6B-830B-DD2BA10735B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214.47</c:v>
                </c:pt>
                <c:pt idx="1">
                  <c:v>294.58</c:v>
                </c:pt>
                <c:pt idx="2">
                  <c:v>247.09</c:v>
                </c:pt>
                <c:pt idx="3">
                  <c:v>193.38</c:v>
                </c:pt>
                <c:pt idx="4">
                  <c:v>197.49</c:v>
                </c:pt>
              </c:numCache>
            </c:numRef>
          </c:val>
          <c:extLst>
            <c:ext xmlns:c16="http://schemas.microsoft.com/office/drawing/2014/chart" uri="{C3380CC4-5D6E-409C-BE32-E72D297353CC}">
              <c16:uniqueId val="{00000000-EF0B-48F2-90D3-D6A7259E116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216.21</c:v>
                </c:pt>
                <c:pt idx="1">
                  <c:v>220.31</c:v>
                </c:pt>
                <c:pt idx="2">
                  <c:v>230.95</c:v>
                </c:pt>
                <c:pt idx="3">
                  <c:v>214.56</c:v>
                </c:pt>
                <c:pt idx="4">
                  <c:v>213.66</c:v>
                </c:pt>
              </c:numCache>
            </c:numRef>
          </c:val>
          <c:smooth val="0"/>
          <c:extLst>
            <c:ext xmlns:c16="http://schemas.microsoft.com/office/drawing/2014/chart" uri="{C3380CC4-5D6E-409C-BE32-E72D297353CC}">
              <c16:uniqueId val="{00000001-EF0B-48F2-90D3-D6A7259E116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E22" zoomScale="85" zoomScaleNormal="85" workbookViewId="0">
      <selection activeCell="CA16" sqref="CA1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最上町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Cd2</v>
      </c>
      <c r="X8" s="35"/>
      <c r="Y8" s="35"/>
      <c r="Z8" s="35"/>
      <c r="AA8" s="35"/>
      <c r="AB8" s="35"/>
      <c r="AC8" s="35"/>
      <c r="AD8" s="36" t="str">
        <f>データ!$M$6</f>
        <v>非設置</v>
      </c>
      <c r="AE8" s="36"/>
      <c r="AF8" s="36"/>
      <c r="AG8" s="36"/>
      <c r="AH8" s="36"/>
      <c r="AI8" s="36"/>
      <c r="AJ8" s="36"/>
      <c r="AK8" s="3"/>
      <c r="AL8" s="37">
        <f>データ!S6</f>
        <v>8030</v>
      </c>
      <c r="AM8" s="37"/>
      <c r="AN8" s="37"/>
      <c r="AO8" s="37"/>
      <c r="AP8" s="37"/>
      <c r="AQ8" s="37"/>
      <c r="AR8" s="37"/>
      <c r="AS8" s="37"/>
      <c r="AT8" s="38">
        <f>データ!T6</f>
        <v>330.37</v>
      </c>
      <c r="AU8" s="38"/>
      <c r="AV8" s="38"/>
      <c r="AW8" s="38"/>
      <c r="AX8" s="38"/>
      <c r="AY8" s="38"/>
      <c r="AZ8" s="38"/>
      <c r="BA8" s="38"/>
      <c r="BB8" s="38">
        <f>データ!U6</f>
        <v>24.31</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35.94</v>
      </c>
      <c r="Q10" s="38"/>
      <c r="R10" s="38"/>
      <c r="S10" s="38"/>
      <c r="T10" s="38"/>
      <c r="U10" s="38"/>
      <c r="V10" s="38"/>
      <c r="W10" s="38">
        <f>データ!Q6</f>
        <v>86.18</v>
      </c>
      <c r="X10" s="38"/>
      <c r="Y10" s="38"/>
      <c r="Z10" s="38"/>
      <c r="AA10" s="38"/>
      <c r="AB10" s="38"/>
      <c r="AC10" s="38"/>
      <c r="AD10" s="37">
        <f>データ!R6</f>
        <v>2910</v>
      </c>
      <c r="AE10" s="37"/>
      <c r="AF10" s="37"/>
      <c r="AG10" s="37"/>
      <c r="AH10" s="37"/>
      <c r="AI10" s="37"/>
      <c r="AJ10" s="37"/>
      <c r="AK10" s="2"/>
      <c r="AL10" s="37">
        <f>データ!V6</f>
        <v>2860</v>
      </c>
      <c r="AM10" s="37"/>
      <c r="AN10" s="37"/>
      <c r="AO10" s="37"/>
      <c r="AP10" s="37"/>
      <c r="AQ10" s="37"/>
      <c r="AR10" s="37"/>
      <c r="AS10" s="37"/>
      <c r="AT10" s="38">
        <f>データ!W6</f>
        <v>1.41</v>
      </c>
      <c r="AU10" s="38"/>
      <c r="AV10" s="38"/>
      <c r="AW10" s="38"/>
      <c r="AX10" s="38"/>
      <c r="AY10" s="38"/>
      <c r="AZ10" s="38"/>
      <c r="BA10" s="38"/>
      <c r="BB10" s="38">
        <f>データ!X6</f>
        <v>2028.37</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119</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117</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118</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【669.11】</v>
      </c>
      <c r="I86" s="12" t="str">
        <f>データ!CA6</f>
        <v>【99.73】</v>
      </c>
      <c r="J86" s="12" t="str">
        <f>データ!CL6</f>
        <v>【134.98】</v>
      </c>
      <c r="K86" s="12" t="str">
        <f>データ!CW6</f>
        <v>【59.99】</v>
      </c>
      <c r="L86" s="12" t="str">
        <f>データ!DH6</f>
        <v>【95.72】</v>
      </c>
      <c r="M86" s="12" t="s">
        <v>44</v>
      </c>
      <c r="N86" s="12" t="s">
        <v>45</v>
      </c>
      <c r="O86" s="12" t="str">
        <f>データ!EO6</f>
        <v>【0.24】</v>
      </c>
    </row>
  </sheetData>
  <sheetProtection algorithmName="SHA-512" hashValue="+/YDAdECPIMJHdOHlcDtd/aHzrpIeeH4YsKwAHbdHRIKnc5iI3cZs9SYWu3yOXUzrKCGIJiZyj9wLIIdfd6DAQ==" saltValue="yTCbthNmH6izKMehJcQp7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3" t="s">
        <v>55</v>
      </c>
      <c r="I3" s="74"/>
      <c r="J3" s="74"/>
      <c r="K3" s="74"/>
      <c r="L3" s="74"/>
      <c r="M3" s="74"/>
      <c r="N3" s="74"/>
      <c r="O3" s="74"/>
      <c r="P3" s="74"/>
      <c r="Q3" s="74"/>
      <c r="R3" s="74"/>
      <c r="S3" s="74"/>
      <c r="T3" s="74"/>
      <c r="U3" s="74"/>
      <c r="V3" s="74"/>
      <c r="W3" s="74"/>
      <c r="X3" s="75"/>
      <c r="Y3" s="79" t="s">
        <v>56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57</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58</v>
      </c>
      <c r="B4" s="16"/>
      <c r="C4" s="16"/>
      <c r="D4" s="16"/>
      <c r="E4" s="16"/>
      <c r="F4" s="16"/>
      <c r="G4" s="16"/>
      <c r="H4" s="76"/>
      <c r="I4" s="77"/>
      <c r="J4" s="77"/>
      <c r="K4" s="77"/>
      <c r="L4" s="77"/>
      <c r="M4" s="77"/>
      <c r="N4" s="77"/>
      <c r="O4" s="77"/>
      <c r="P4" s="77"/>
      <c r="Q4" s="77"/>
      <c r="R4" s="77"/>
      <c r="S4" s="77"/>
      <c r="T4" s="77"/>
      <c r="U4" s="77"/>
      <c r="V4" s="77"/>
      <c r="W4" s="77"/>
      <c r="X4" s="78"/>
      <c r="Y4" s="72" t="s">
        <v>59</v>
      </c>
      <c r="Z4" s="72"/>
      <c r="AA4" s="72"/>
      <c r="AB4" s="72"/>
      <c r="AC4" s="72"/>
      <c r="AD4" s="72"/>
      <c r="AE4" s="72"/>
      <c r="AF4" s="72"/>
      <c r="AG4" s="72"/>
      <c r="AH4" s="72"/>
      <c r="AI4" s="72"/>
      <c r="AJ4" s="72" t="s">
        <v>60</v>
      </c>
      <c r="AK4" s="72"/>
      <c r="AL4" s="72"/>
      <c r="AM4" s="72"/>
      <c r="AN4" s="72"/>
      <c r="AO4" s="72"/>
      <c r="AP4" s="72"/>
      <c r="AQ4" s="72"/>
      <c r="AR4" s="72"/>
      <c r="AS4" s="72"/>
      <c r="AT4" s="72"/>
      <c r="AU4" s="72" t="s">
        <v>61</v>
      </c>
      <c r="AV4" s="72"/>
      <c r="AW4" s="72"/>
      <c r="AX4" s="72"/>
      <c r="AY4" s="72"/>
      <c r="AZ4" s="72"/>
      <c r="BA4" s="72"/>
      <c r="BB4" s="72"/>
      <c r="BC4" s="72"/>
      <c r="BD4" s="72"/>
      <c r="BE4" s="72"/>
      <c r="BF4" s="72" t="s">
        <v>62</v>
      </c>
      <c r="BG4" s="72"/>
      <c r="BH4" s="72"/>
      <c r="BI4" s="72"/>
      <c r="BJ4" s="72"/>
      <c r="BK4" s="72"/>
      <c r="BL4" s="72"/>
      <c r="BM4" s="72"/>
      <c r="BN4" s="72"/>
      <c r="BO4" s="72"/>
      <c r="BP4" s="72"/>
      <c r="BQ4" s="72" t="s">
        <v>63</v>
      </c>
      <c r="BR4" s="72"/>
      <c r="BS4" s="72"/>
      <c r="BT4" s="72"/>
      <c r="BU4" s="72"/>
      <c r="BV4" s="72"/>
      <c r="BW4" s="72"/>
      <c r="BX4" s="72"/>
      <c r="BY4" s="72"/>
      <c r="BZ4" s="72"/>
      <c r="CA4" s="72"/>
      <c r="CB4" s="72" t="s">
        <v>64</v>
      </c>
      <c r="CC4" s="72"/>
      <c r="CD4" s="72"/>
      <c r="CE4" s="72"/>
      <c r="CF4" s="72"/>
      <c r="CG4" s="72"/>
      <c r="CH4" s="72"/>
      <c r="CI4" s="72"/>
      <c r="CJ4" s="72"/>
      <c r="CK4" s="72"/>
      <c r="CL4" s="72"/>
      <c r="CM4" s="72" t="s">
        <v>65</v>
      </c>
      <c r="CN4" s="72"/>
      <c r="CO4" s="72"/>
      <c r="CP4" s="72"/>
      <c r="CQ4" s="72"/>
      <c r="CR4" s="72"/>
      <c r="CS4" s="72"/>
      <c r="CT4" s="72"/>
      <c r="CU4" s="72"/>
      <c r="CV4" s="72"/>
      <c r="CW4" s="72"/>
      <c r="CX4" s="72" t="s">
        <v>66</v>
      </c>
      <c r="CY4" s="72"/>
      <c r="CZ4" s="72"/>
      <c r="DA4" s="72"/>
      <c r="DB4" s="72"/>
      <c r="DC4" s="72"/>
      <c r="DD4" s="72"/>
      <c r="DE4" s="72"/>
      <c r="DF4" s="72"/>
      <c r="DG4" s="72"/>
      <c r="DH4" s="72"/>
      <c r="DI4" s="72" t="s">
        <v>67</v>
      </c>
      <c r="DJ4" s="72"/>
      <c r="DK4" s="72"/>
      <c r="DL4" s="72"/>
      <c r="DM4" s="72"/>
      <c r="DN4" s="72"/>
      <c r="DO4" s="72"/>
      <c r="DP4" s="72"/>
      <c r="DQ4" s="72"/>
      <c r="DR4" s="72"/>
      <c r="DS4" s="72"/>
      <c r="DT4" s="72" t="s">
        <v>68</v>
      </c>
      <c r="DU4" s="72"/>
      <c r="DV4" s="72"/>
      <c r="DW4" s="72"/>
      <c r="DX4" s="72"/>
      <c r="DY4" s="72"/>
      <c r="DZ4" s="72"/>
      <c r="EA4" s="72"/>
      <c r="EB4" s="72"/>
      <c r="EC4" s="72"/>
      <c r="ED4" s="72"/>
      <c r="EE4" s="72" t="s">
        <v>69</v>
      </c>
      <c r="EF4" s="72"/>
      <c r="EG4" s="72"/>
      <c r="EH4" s="72"/>
      <c r="EI4" s="72"/>
      <c r="EJ4" s="72"/>
      <c r="EK4" s="72"/>
      <c r="EL4" s="72"/>
      <c r="EM4" s="72"/>
      <c r="EN4" s="72"/>
      <c r="EO4" s="72"/>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2021</v>
      </c>
      <c r="C6" s="19">
        <f t="shared" ref="C6:X6" si="3">C7</f>
        <v>63622</v>
      </c>
      <c r="D6" s="19">
        <f t="shared" si="3"/>
        <v>47</v>
      </c>
      <c r="E6" s="19">
        <f t="shared" si="3"/>
        <v>17</v>
      </c>
      <c r="F6" s="19">
        <f t="shared" si="3"/>
        <v>1</v>
      </c>
      <c r="G6" s="19">
        <f t="shared" si="3"/>
        <v>0</v>
      </c>
      <c r="H6" s="19" t="str">
        <f t="shared" si="3"/>
        <v>山形県　最上町</v>
      </c>
      <c r="I6" s="19" t="str">
        <f t="shared" si="3"/>
        <v>法非適用</v>
      </c>
      <c r="J6" s="19" t="str">
        <f t="shared" si="3"/>
        <v>下水道事業</v>
      </c>
      <c r="K6" s="19" t="str">
        <f t="shared" si="3"/>
        <v>公共下水道</v>
      </c>
      <c r="L6" s="19" t="str">
        <f t="shared" si="3"/>
        <v>Cd2</v>
      </c>
      <c r="M6" s="19" t="str">
        <f t="shared" si="3"/>
        <v>非設置</v>
      </c>
      <c r="N6" s="20" t="str">
        <f t="shared" si="3"/>
        <v>-</v>
      </c>
      <c r="O6" s="20" t="str">
        <f t="shared" si="3"/>
        <v>該当数値なし</v>
      </c>
      <c r="P6" s="20">
        <f t="shared" si="3"/>
        <v>35.94</v>
      </c>
      <c r="Q6" s="20">
        <f t="shared" si="3"/>
        <v>86.18</v>
      </c>
      <c r="R6" s="20">
        <f t="shared" si="3"/>
        <v>2910</v>
      </c>
      <c r="S6" s="20">
        <f t="shared" si="3"/>
        <v>8030</v>
      </c>
      <c r="T6" s="20">
        <f t="shared" si="3"/>
        <v>330.37</v>
      </c>
      <c r="U6" s="20">
        <f t="shared" si="3"/>
        <v>24.31</v>
      </c>
      <c r="V6" s="20">
        <f t="shared" si="3"/>
        <v>2860</v>
      </c>
      <c r="W6" s="20">
        <f t="shared" si="3"/>
        <v>1.41</v>
      </c>
      <c r="X6" s="20">
        <f t="shared" si="3"/>
        <v>2028.37</v>
      </c>
      <c r="Y6" s="21">
        <f>IF(Y7="",NA(),Y7)</f>
        <v>77.89</v>
      </c>
      <c r="Z6" s="21">
        <f t="shared" ref="Z6:AH6" si="4">IF(Z7="",NA(),Z7)</f>
        <v>76.38</v>
      </c>
      <c r="AA6" s="21">
        <f t="shared" si="4"/>
        <v>77.180000000000007</v>
      </c>
      <c r="AB6" s="21">
        <f t="shared" si="4"/>
        <v>73.599999999999994</v>
      </c>
      <c r="AC6" s="21">
        <f t="shared" si="4"/>
        <v>74.680000000000007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1124.26</v>
      </c>
      <c r="BL6" s="21">
        <f t="shared" si="7"/>
        <v>1048.23</v>
      </c>
      <c r="BM6" s="21">
        <f t="shared" si="7"/>
        <v>1130.42</v>
      </c>
      <c r="BN6" s="21">
        <f t="shared" si="7"/>
        <v>1245.0999999999999</v>
      </c>
      <c r="BO6" s="21">
        <f t="shared" si="7"/>
        <v>1108.8</v>
      </c>
      <c r="BP6" s="20" t="str">
        <f>IF(BP7="","",IF(BP7="-","【-】","【"&amp;SUBSTITUTE(TEXT(BP7,"#,##0.00"),"-","△")&amp;"】"))</f>
        <v>【669.11】</v>
      </c>
      <c r="BQ6" s="21">
        <f>IF(BQ7="",NA(),BQ7)</f>
        <v>63.63</v>
      </c>
      <c r="BR6" s="21">
        <f t="shared" ref="BR6:BZ6" si="8">IF(BR7="",NA(),BR7)</f>
        <v>54.03</v>
      </c>
      <c r="BS6" s="21">
        <f t="shared" si="8"/>
        <v>64.36</v>
      </c>
      <c r="BT6" s="21">
        <f t="shared" si="8"/>
        <v>83.19</v>
      </c>
      <c r="BU6" s="21">
        <f t="shared" si="8"/>
        <v>81.67</v>
      </c>
      <c r="BV6" s="21">
        <f t="shared" si="8"/>
        <v>80.58</v>
      </c>
      <c r="BW6" s="21">
        <f t="shared" si="8"/>
        <v>78.92</v>
      </c>
      <c r="BX6" s="21">
        <f t="shared" si="8"/>
        <v>74.17</v>
      </c>
      <c r="BY6" s="21">
        <f t="shared" si="8"/>
        <v>79.77</v>
      </c>
      <c r="BZ6" s="21">
        <f t="shared" si="8"/>
        <v>79.63</v>
      </c>
      <c r="CA6" s="20" t="str">
        <f>IF(CA7="","",IF(CA7="-","【-】","【"&amp;SUBSTITUTE(TEXT(CA7,"#,##0.00"),"-","△")&amp;"】"))</f>
        <v>【99.73】</v>
      </c>
      <c r="CB6" s="21">
        <f>IF(CB7="",NA(),CB7)</f>
        <v>214.47</v>
      </c>
      <c r="CC6" s="21">
        <f t="shared" ref="CC6:CK6" si="9">IF(CC7="",NA(),CC7)</f>
        <v>294.58</v>
      </c>
      <c r="CD6" s="21">
        <f t="shared" si="9"/>
        <v>247.09</v>
      </c>
      <c r="CE6" s="21">
        <f t="shared" si="9"/>
        <v>193.38</v>
      </c>
      <c r="CF6" s="21">
        <f t="shared" si="9"/>
        <v>197.49</v>
      </c>
      <c r="CG6" s="21">
        <f t="shared" si="9"/>
        <v>216.21</v>
      </c>
      <c r="CH6" s="21">
        <f t="shared" si="9"/>
        <v>220.31</v>
      </c>
      <c r="CI6" s="21">
        <f t="shared" si="9"/>
        <v>230.95</v>
      </c>
      <c r="CJ6" s="21">
        <f t="shared" si="9"/>
        <v>214.56</v>
      </c>
      <c r="CK6" s="21">
        <f t="shared" si="9"/>
        <v>213.66</v>
      </c>
      <c r="CL6" s="20" t="str">
        <f>IF(CL7="","",IF(CL7="-","【-】","【"&amp;SUBSTITUTE(TEXT(CL7,"#,##0.00"),"-","△")&amp;"】"))</f>
        <v>【134.98】</v>
      </c>
      <c r="CM6" s="21">
        <f>IF(CM7="",NA(),CM7)</f>
        <v>47.82</v>
      </c>
      <c r="CN6" s="21">
        <f t="shared" ref="CN6:CV6" si="10">IF(CN7="",NA(),CN7)</f>
        <v>46.06</v>
      </c>
      <c r="CO6" s="21">
        <f t="shared" si="10"/>
        <v>45.59</v>
      </c>
      <c r="CP6" s="21">
        <f t="shared" si="10"/>
        <v>46.76</v>
      </c>
      <c r="CQ6" s="21">
        <f t="shared" si="10"/>
        <v>43.78</v>
      </c>
      <c r="CR6" s="21">
        <f t="shared" si="10"/>
        <v>50.24</v>
      </c>
      <c r="CS6" s="21">
        <f t="shared" si="10"/>
        <v>49.68</v>
      </c>
      <c r="CT6" s="21">
        <f t="shared" si="10"/>
        <v>49.27</v>
      </c>
      <c r="CU6" s="21">
        <f t="shared" si="10"/>
        <v>49.47</v>
      </c>
      <c r="CV6" s="21">
        <f t="shared" si="10"/>
        <v>48.19</v>
      </c>
      <c r="CW6" s="20" t="str">
        <f>IF(CW7="","",IF(CW7="-","【-】","【"&amp;SUBSTITUTE(TEXT(CW7,"#,##0.00"),"-","△")&amp;"】"))</f>
        <v>【59.99】</v>
      </c>
      <c r="CX6" s="21">
        <f>IF(CX7="",NA(),CX7)</f>
        <v>79.84</v>
      </c>
      <c r="CY6" s="21">
        <f t="shared" ref="CY6:DG6" si="11">IF(CY7="",NA(),CY7)</f>
        <v>80.63</v>
      </c>
      <c r="CZ6" s="21">
        <f t="shared" si="11"/>
        <v>82.31</v>
      </c>
      <c r="DA6" s="21">
        <f t="shared" si="11"/>
        <v>82.9</v>
      </c>
      <c r="DB6" s="21">
        <f t="shared" si="11"/>
        <v>83.5</v>
      </c>
      <c r="DC6" s="21">
        <f t="shared" si="11"/>
        <v>84.17</v>
      </c>
      <c r="DD6" s="21">
        <f t="shared" si="11"/>
        <v>83.35</v>
      </c>
      <c r="DE6" s="21">
        <f t="shared" si="11"/>
        <v>83.16</v>
      </c>
      <c r="DF6" s="21">
        <f t="shared" si="11"/>
        <v>82.06</v>
      </c>
      <c r="DG6" s="21">
        <f t="shared" si="11"/>
        <v>82.26</v>
      </c>
      <c r="DH6" s="20" t="str">
        <f>IF(DH7="","",IF(DH7="-","【-】","【"&amp;SUBSTITUTE(TEXT(DH7,"#,##0.00"),"-","△")&amp;"】"))</f>
        <v>【95.72】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0.13</v>
      </c>
      <c r="EK6" s="21">
        <f t="shared" si="14"/>
        <v>0.12</v>
      </c>
      <c r="EL6" s="21">
        <f t="shared" si="14"/>
        <v>0.1</v>
      </c>
      <c r="EM6" s="21">
        <f t="shared" si="14"/>
        <v>0.32</v>
      </c>
      <c r="EN6" s="21">
        <f t="shared" si="14"/>
        <v>0.1</v>
      </c>
      <c r="EO6" s="20" t="str">
        <f>IF(EO7="","",IF(EO7="-","【-】","【"&amp;SUBSTITUTE(TEXT(EO7,"#,##0.00"),"-","△")&amp;"】"))</f>
        <v>【0.24】</v>
      </c>
    </row>
    <row r="7" spans="1:145" s="22" customFormat="1" x14ac:dyDescent="0.15">
      <c r="A7" s="14"/>
      <c r="B7" s="23">
        <v>2021</v>
      </c>
      <c r="C7" s="23">
        <v>63622</v>
      </c>
      <c r="D7" s="23">
        <v>47</v>
      </c>
      <c r="E7" s="23">
        <v>17</v>
      </c>
      <c r="F7" s="23">
        <v>1</v>
      </c>
      <c r="G7" s="23">
        <v>0</v>
      </c>
      <c r="H7" s="23" t="s">
        <v>99</v>
      </c>
      <c r="I7" s="23" t="s">
        <v>100</v>
      </c>
      <c r="J7" s="23" t="s">
        <v>101</v>
      </c>
      <c r="K7" s="23" t="s">
        <v>102</v>
      </c>
      <c r="L7" s="23" t="s">
        <v>103</v>
      </c>
      <c r="M7" s="23" t="s">
        <v>104</v>
      </c>
      <c r="N7" s="24" t="s">
        <v>105</v>
      </c>
      <c r="O7" s="24" t="s">
        <v>106</v>
      </c>
      <c r="P7" s="24">
        <v>35.94</v>
      </c>
      <c r="Q7" s="24">
        <v>86.18</v>
      </c>
      <c r="R7" s="24">
        <v>2910</v>
      </c>
      <c r="S7" s="24">
        <v>8030</v>
      </c>
      <c r="T7" s="24">
        <v>330.37</v>
      </c>
      <c r="U7" s="24">
        <v>24.31</v>
      </c>
      <c r="V7" s="24">
        <v>2860</v>
      </c>
      <c r="W7" s="24">
        <v>1.41</v>
      </c>
      <c r="X7" s="24">
        <v>2028.37</v>
      </c>
      <c r="Y7" s="24">
        <v>77.89</v>
      </c>
      <c r="Z7" s="24">
        <v>76.38</v>
      </c>
      <c r="AA7" s="24">
        <v>77.180000000000007</v>
      </c>
      <c r="AB7" s="24">
        <v>73.599999999999994</v>
      </c>
      <c r="AC7" s="24">
        <v>74.680000000000007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1124.26</v>
      </c>
      <c r="BL7" s="24">
        <v>1048.23</v>
      </c>
      <c r="BM7" s="24">
        <v>1130.42</v>
      </c>
      <c r="BN7" s="24">
        <v>1245.0999999999999</v>
      </c>
      <c r="BO7" s="24">
        <v>1108.8</v>
      </c>
      <c r="BP7" s="24">
        <v>669.11</v>
      </c>
      <c r="BQ7" s="24">
        <v>63.63</v>
      </c>
      <c r="BR7" s="24">
        <v>54.03</v>
      </c>
      <c r="BS7" s="24">
        <v>64.36</v>
      </c>
      <c r="BT7" s="24">
        <v>83.19</v>
      </c>
      <c r="BU7" s="24">
        <v>81.67</v>
      </c>
      <c r="BV7" s="24">
        <v>80.58</v>
      </c>
      <c r="BW7" s="24">
        <v>78.92</v>
      </c>
      <c r="BX7" s="24">
        <v>74.17</v>
      </c>
      <c r="BY7" s="24">
        <v>79.77</v>
      </c>
      <c r="BZ7" s="24">
        <v>79.63</v>
      </c>
      <c r="CA7" s="24">
        <v>99.73</v>
      </c>
      <c r="CB7" s="24">
        <v>214.47</v>
      </c>
      <c r="CC7" s="24">
        <v>294.58</v>
      </c>
      <c r="CD7" s="24">
        <v>247.09</v>
      </c>
      <c r="CE7" s="24">
        <v>193.38</v>
      </c>
      <c r="CF7" s="24">
        <v>197.49</v>
      </c>
      <c r="CG7" s="24">
        <v>216.21</v>
      </c>
      <c r="CH7" s="24">
        <v>220.31</v>
      </c>
      <c r="CI7" s="24">
        <v>230.95</v>
      </c>
      <c r="CJ7" s="24">
        <v>214.56</v>
      </c>
      <c r="CK7" s="24">
        <v>213.66</v>
      </c>
      <c r="CL7" s="24">
        <v>134.97999999999999</v>
      </c>
      <c r="CM7" s="24">
        <v>47.82</v>
      </c>
      <c r="CN7" s="24">
        <v>46.06</v>
      </c>
      <c r="CO7" s="24">
        <v>45.59</v>
      </c>
      <c r="CP7" s="24">
        <v>46.76</v>
      </c>
      <c r="CQ7" s="24">
        <v>43.78</v>
      </c>
      <c r="CR7" s="24">
        <v>50.24</v>
      </c>
      <c r="CS7" s="24">
        <v>49.68</v>
      </c>
      <c r="CT7" s="24">
        <v>49.27</v>
      </c>
      <c r="CU7" s="24">
        <v>49.47</v>
      </c>
      <c r="CV7" s="24">
        <v>48.19</v>
      </c>
      <c r="CW7" s="24">
        <v>59.99</v>
      </c>
      <c r="CX7" s="24">
        <v>79.84</v>
      </c>
      <c r="CY7" s="24">
        <v>80.63</v>
      </c>
      <c r="CZ7" s="24">
        <v>82.31</v>
      </c>
      <c r="DA7" s="24">
        <v>82.9</v>
      </c>
      <c r="DB7" s="24">
        <v>83.5</v>
      </c>
      <c r="DC7" s="24">
        <v>84.17</v>
      </c>
      <c r="DD7" s="24">
        <v>83.35</v>
      </c>
      <c r="DE7" s="24">
        <v>83.16</v>
      </c>
      <c r="DF7" s="24">
        <v>82.06</v>
      </c>
      <c r="DG7" s="24">
        <v>82.26</v>
      </c>
      <c r="DH7" s="24">
        <v>95.72</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0.13</v>
      </c>
      <c r="EK7" s="24">
        <v>0.12</v>
      </c>
      <c r="EL7" s="24">
        <v>0.1</v>
      </c>
      <c r="EM7" s="24">
        <v>0.32</v>
      </c>
      <c r="EN7" s="24">
        <v>0.1</v>
      </c>
      <c r="EO7" s="24">
        <v>0.24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112</v>
      </c>
    </row>
    <row r="12" spans="1:145" x14ac:dyDescent="0.15">
      <c r="B12">
        <v>1</v>
      </c>
      <c r="C12">
        <v>1</v>
      </c>
      <c r="D12">
        <v>1</v>
      </c>
      <c r="E12">
        <v>2</v>
      </c>
      <c r="F12">
        <v>3</v>
      </c>
      <c r="G12" t="s">
        <v>113</v>
      </c>
    </row>
    <row r="13" spans="1:145" x14ac:dyDescent="0.15">
      <c r="B13" t="s">
        <v>114</v>
      </c>
      <c r="C13" t="s">
        <v>114</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2023-01-12T23:52:23Z</dcterms:created>
  <dcterms:modified xsi:type="dcterms:W3CDTF">2023-01-19T00:13:54Z</dcterms:modified>
  <cp:category/>
</cp:coreProperties>
</file>