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shinya_s\Desktop\【経営比較分析表】2022_063631_47_1718\"/>
    </mc:Choice>
  </mc:AlternateContent>
  <xr:revisionPtr revIDLastSave="0" documentId="13_ncr:1_{51245A26-7985-481B-AE47-5D8BC7A7AB7A}" xr6:coauthVersionLast="47" xr6:coauthVersionMax="47" xr10:uidLastSave="{00000000-0000-0000-0000-000000000000}"/>
  <workbookProtection workbookAlgorithmName="SHA-512" workbookHashValue="OvuOk1ZKLNHi8PB+hh71u1RiUZnIpOFE/a50YooWv4A6N+HubyTDySSpDzVrIC0nUIdaDnuoascAyqKbSqgs1Q==" workbookSaltValue="0rdC87tmZtDtruRkkhLQQ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I86" i="4"/>
  <c r="H86" i="4"/>
  <c r="E86" i="4"/>
  <c r="BB10" i="4"/>
  <c r="AT10" i="4"/>
  <c r="W10" i="4"/>
  <c r="P10" i="4"/>
  <c r="I10" i="4"/>
  <c r="BB8" i="4"/>
  <c r="AT8" i="4"/>
  <c r="AL8" i="4"/>
  <c r="AD8" i="4"/>
  <c r="W8" i="4"/>
  <c r="P8" i="4"/>
  <c r="B8" i="4"/>
  <c r="B6"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<sst xmlns="http://schemas.openxmlformats.org/spreadsheetml/2006/main" count="236" uniqueCount="119">
  <si>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</si>
  <si>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</si>
  <si>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</si>
  <si>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</si>
  <si>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</si>
  <si>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</si>
  <si>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</si>
  <si>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</si>
  <si>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</si>
  <si>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</si>
  <si>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</si>
  <si>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</si>
  <si>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</si>
  <si>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</si>
  <si>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</si>
  <si>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</si>
  <si>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</si>
  <si>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</si>
  <si>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</si>
  <si>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</si>
  <si>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</si>
  <si>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</si>
  <si>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</si>
  <si>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</si>
  <si>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</si>
  <si>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</si>
  <si>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</si>
  <si>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</si>
  <si>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</si>
  <si>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</si>
  <si>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</si>
  <si>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</si>
  <si>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</si>
  <si>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</si>
  <si>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</si>
  <si>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</si>
  <si>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</si>
  <si>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</si>
  <si>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</si>
  <si>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</si>
  <si>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</si>
  <si>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</si>
  <si>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</si>
  <si>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</si>
  <si>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</si>
  <si>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</si>
  <si>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</si>
  <si>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</si>
  <si>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</si>
  <si>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</si>
  <si>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</si>
  <si>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</si>
  <si>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</si>
  <si>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</si>
  <si>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</si>
  <si>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</si>
  <si>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</si>
  <si>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</si>
  <si>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</si>
  <si>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</si>
  <si>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</si>
  <si>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</si>
  <si>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</si>
  <si>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</si>
  <si>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</si>
  <si>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</si>
  <si>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</si>
  <si>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</si>
  <si>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</si>
  <si>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</si>
  <si>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</si>
  <si>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</si>
  <si>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</si>
  <si>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</si>
  <si>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</si>
  <si>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</si>
  <si>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</si>
  <si>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</si>
  <si>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</si>
  <si>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</si>
  <si>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</si>
  <si>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</si>
  <si>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</si>
  <si>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</si>
  <si>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</si>
  <si>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</si>
  <si>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</si>
  <si>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</si>
  <si>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</si>
  <si>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</si>
  <si>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</si>
  <si>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</si>
  <si>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</si>
  <si>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</si>
  <si>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</si>
  <si>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</si>
  <si>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</si>
  <si>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</si>
  <si>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</si>
  <si>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</si>
  <si>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</si>
  <si>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</si>
  <si>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</si>
  <si>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</si>
  <si>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</si>
  <si>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</si>
  <si>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</si>
  <si>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</si>
  <si>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</si>
  <si>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</si>
  <si>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</si>
  <si>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</si>
  <si>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</si>
  <si>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</si>
  <si>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</si>
  <si>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</si>
  <si>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下水道と同様に修繕費や企業債の利息が減少しており収益的支出は減少したが、使用料収入や他会計繰入金の減少による収益的収入の減少幅が大きく収益的収支比率も前年よりも減少した。
　また、使用料収入の減少に比べ、修繕費増加による汚水処理費増加の比率が大きく、経費回収率は前年より減少し、汚水処理原価が増加している。
　農業集落排水事業もすでに事業完了しており、水洗化率が90％超であり、そのため施設利用率も徐々に増加している。
　下水道と同様に水洗化率100％を目指して下水道接続を推進していきたい。</t>
    <rPh sb="8" eb="11">
      <t>シュウゼンヒ</t>
    </rPh>
    <rPh sb="12" eb="14">
      <t>キギョウ</t>
    </rPh>
    <rPh sb="14" eb="15">
      <t>サイ</t>
    </rPh>
    <rPh sb="16" eb="18">
      <t>リソク</t>
    </rPh>
    <rPh sb="19" eb="21">
      <t>ゲンショウ</t>
    </rPh>
    <rPh sb="25" eb="28">
      <t>シュウエキテキ</t>
    </rPh>
    <rPh sb="28" eb="30">
      <t>シシュツ</t>
    </rPh>
    <rPh sb="31" eb="33">
      <t>ゲンショウ</t>
    </rPh>
    <rPh sb="37" eb="40">
      <t>シヨウリョウ</t>
    </rPh>
    <rPh sb="40" eb="42">
      <t>シュウニュウ</t>
    </rPh>
    <rPh sb="43" eb="44">
      <t>タ</t>
    </rPh>
    <rPh sb="44" eb="46">
      <t>カイケイ</t>
    </rPh>
    <rPh sb="46" eb="48">
      <t>クリイレ</t>
    </rPh>
    <rPh sb="48" eb="49">
      <t>キン</t>
    </rPh>
    <rPh sb="50" eb="52">
      <t>ゲンショウ</t>
    </rPh>
    <rPh sb="55" eb="58">
      <t>シュウエキテキ</t>
    </rPh>
    <rPh sb="58" eb="60">
      <t>シュウニュウ</t>
    </rPh>
    <rPh sb="61" eb="63">
      <t>ゲンショウ</t>
    </rPh>
    <rPh sb="63" eb="64">
      <t>ハバ</t>
    </rPh>
    <rPh sb="65" eb="66">
      <t>オオ</t>
    </rPh>
    <rPh sb="68" eb="71">
      <t>シュウエキテキ</t>
    </rPh>
    <rPh sb="71" eb="73">
      <t>シュウシ</t>
    </rPh>
    <rPh sb="73" eb="75">
      <t>ヒリツ</t>
    </rPh>
    <rPh sb="76" eb="78">
      <t>ゼンネン</t>
    </rPh>
    <rPh sb="81" eb="83">
      <t>ゲンショウ</t>
    </rPh>
    <rPh sb="91" eb="94">
      <t>シヨウリョウ</t>
    </rPh>
    <rPh sb="94" eb="96">
      <t>シュウニュウ</t>
    </rPh>
    <rPh sb="97" eb="99">
      <t>ゲンショウ</t>
    </rPh>
    <rPh sb="100" eb="101">
      <t>クラ</t>
    </rPh>
    <rPh sb="105" eb="106">
      <t>ヒ</t>
    </rPh>
    <rPh sb="106" eb="108">
      <t>ゾウカ</t>
    </rPh>
    <rPh sb="111" eb="113">
      <t>オスイ</t>
    </rPh>
    <rPh sb="113" eb="115">
      <t>ショリ</t>
    </rPh>
    <rPh sb="115" eb="116">
      <t>ヒ</t>
    </rPh>
    <rPh sb="116" eb="118">
      <t>ゾウカ</t>
    </rPh>
    <rPh sb="119" eb="121">
      <t>ヒリツ</t>
    </rPh>
    <rPh sb="122" eb="123">
      <t>オオ</t>
    </rPh>
    <rPh sb="126" eb="128">
      <t>ケイヒ</t>
    </rPh>
    <rPh sb="128" eb="130">
      <t>カイシュウ</t>
    </rPh>
    <rPh sb="130" eb="131">
      <t>リツ</t>
    </rPh>
    <rPh sb="132" eb="134">
      <t>ゼンネン</t>
    </rPh>
    <rPh sb="136" eb="138">
      <t>ゲンショウ</t>
    </rPh>
    <rPh sb="140" eb="142">
      <t>オスイ</t>
    </rPh>
    <rPh sb="142" eb="144">
      <t>ショリ</t>
    </rPh>
    <rPh sb="144" eb="146">
      <t>ゲンカ</t>
    </rPh>
    <rPh sb="147" eb="149">
      <t>ゾウカ</t>
    </rPh>
    <rPh sb="156" eb="158">
      <t>ノウギョウ</t>
    </rPh>
    <rPh sb="158" eb="160">
      <t>シュウラク</t>
    </rPh>
    <rPh sb="160" eb="162">
      <t>ハイスイ</t>
    </rPh>
    <rPh sb="162" eb="164">
      <t>ジギョウ</t>
    </rPh>
    <rPh sb="168" eb="170">
      <t>ジギョウ</t>
    </rPh>
    <rPh sb="170" eb="172">
      <t>カンリョウ</t>
    </rPh>
    <rPh sb="177" eb="180">
      <t>スイセンカ</t>
    </rPh>
    <rPh sb="180" eb="181">
      <t>リツ</t>
    </rPh>
    <rPh sb="185" eb="186">
      <t>チョウ</t>
    </rPh>
    <rPh sb="194" eb="196">
      <t>シセツ</t>
    </rPh>
    <rPh sb="196" eb="198">
      <t>リヨウ</t>
    </rPh>
    <rPh sb="198" eb="199">
      <t>リツ</t>
    </rPh>
    <rPh sb="200" eb="202">
      <t>ジョジョ</t>
    </rPh>
    <rPh sb="203" eb="205">
      <t>ゾウカ</t>
    </rPh>
    <rPh sb="212" eb="215">
      <t>ゲスイドウ</t>
    </rPh>
    <rPh sb="216" eb="218">
      <t>ドウヨウ</t>
    </rPh>
    <rPh sb="219" eb="222">
      <t>スイセンカ</t>
    </rPh>
    <rPh sb="222" eb="223">
      <t>リツ</t>
    </rPh>
    <rPh sb="228" eb="230">
      <t>メザ</t>
    </rPh>
    <rPh sb="232" eb="235">
      <t>ゲスイドウ</t>
    </rPh>
    <rPh sb="235" eb="237">
      <t>セツゾク</t>
    </rPh>
    <rPh sb="238" eb="240">
      <t>スイシン</t>
    </rPh>
    <phoneticPr fontId="4"/>
  </si>
  <si>
    <t>　農業集落排水処理施設は現在5施設が稼働しているが、供用開始から約３０年以上経過している施設があり、人口減少により処理能力に余裕がある近隣の新しい施設に統合を計画している。
　また、マンホールポンプ場が30か所以上あるため、毎年定期的に古いポンプの更新を実施しているため、起債額が増加してきている。</t>
    <rPh sb="1" eb="3">
      <t>ノウギョウ</t>
    </rPh>
    <rPh sb="3" eb="5">
      <t>シュウラク</t>
    </rPh>
    <rPh sb="5" eb="7">
      <t>ハイスイ</t>
    </rPh>
    <rPh sb="7" eb="9">
      <t>ショリ</t>
    </rPh>
    <rPh sb="9" eb="11">
      <t>シセツ</t>
    </rPh>
    <rPh sb="12" eb="14">
      <t>ゲンザイ</t>
    </rPh>
    <rPh sb="15" eb="17">
      <t>シセツ</t>
    </rPh>
    <rPh sb="18" eb="20">
      <t>カドウ</t>
    </rPh>
    <rPh sb="26" eb="30">
      <t>キョウヨウカイシ</t>
    </rPh>
    <rPh sb="32" eb="33">
      <t>ヤク</t>
    </rPh>
    <rPh sb="35" eb="36">
      <t>ネン</t>
    </rPh>
    <rPh sb="36" eb="38">
      <t>イジョウ</t>
    </rPh>
    <rPh sb="38" eb="40">
      <t>ケイカ</t>
    </rPh>
    <rPh sb="44" eb="46">
      <t>シセツ</t>
    </rPh>
    <rPh sb="50" eb="52">
      <t>ジンコウ</t>
    </rPh>
    <rPh sb="52" eb="54">
      <t>ゲンショウ</t>
    </rPh>
    <rPh sb="57" eb="59">
      <t>ショリ</t>
    </rPh>
    <rPh sb="59" eb="61">
      <t>ノウリョク</t>
    </rPh>
    <rPh sb="62" eb="64">
      <t>ヨユウ</t>
    </rPh>
    <rPh sb="67" eb="69">
      <t>キンリン</t>
    </rPh>
    <rPh sb="70" eb="71">
      <t>アタラ</t>
    </rPh>
    <rPh sb="73" eb="75">
      <t>シセツ</t>
    </rPh>
    <rPh sb="76" eb="78">
      <t>トウゴウ</t>
    </rPh>
    <rPh sb="79" eb="81">
      <t>ケイカク</t>
    </rPh>
    <rPh sb="99" eb="100">
      <t>ジョウ</t>
    </rPh>
    <rPh sb="104" eb="105">
      <t>ショ</t>
    </rPh>
    <rPh sb="105" eb="107">
      <t>イジョウ</t>
    </rPh>
    <rPh sb="112" eb="114">
      <t>マイトシ</t>
    </rPh>
    <rPh sb="114" eb="117">
      <t>テイキテキ</t>
    </rPh>
    <rPh sb="118" eb="119">
      <t>フル</t>
    </rPh>
    <rPh sb="124" eb="126">
      <t>コウシン</t>
    </rPh>
    <rPh sb="127" eb="129">
      <t>ジッシ</t>
    </rPh>
    <rPh sb="136" eb="138">
      <t>キサイ</t>
    </rPh>
    <rPh sb="138" eb="139">
      <t>ガク</t>
    </rPh>
    <rPh sb="140" eb="142">
      <t>ゾウカ</t>
    </rPh>
    <phoneticPr fontId="4"/>
  </si>
  <si>
    <t>　農業集落排水は水洗化率が９０％を超え、下水道以上に新規の下水道接続が伸びにくくなってきている。人口減少も著しく営業収益についても減少してきている。
　一方で、施設の老朽化いよる修繕や更新、電気料金の値上げにより経費は増加傾向にあり、より効率的な経営と経費削減に務める必要がある。
　また、下水道同様に、町民に負担を強いることではあるためできれば避けたいが、汚水処理原価が類似団体平均よりも高い水準にあり、料金の引上げが必要になってくると思われる。</t>
    <rPh sb="1" eb="3">
      <t>ノウギョウ</t>
    </rPh>
    <rPh sb="3" eb="5">
      <t>シュウラク</t>
    </rPh>
    <rPh sb="5" eb="7">
      <t>ハイスイ</t>
    </rPh>
    <rPh sb="8" eb="12">
      <t>スイセンカリツ</t>
    </rPh>
    <rPh sb="17" eb="18">
      <t>コ</t>
    </rPh>
    <rPh sb="20" eb="23">
      <t>ゲスイドウ</t>
    </rPh>
    <rPh sb="23" eb="25">
      <t>イジョウ</t>
    </rPh>
    <rPh sb="26" eb="28">
      <t>シンキ</t>
    </rPh>
    <rPh sb="29" eb="32">
      <t>ゲスイドウ</t>
    </rPh>
    <rPh sb="32" eb="34">
      <t>セツゾク</t>
    </rPh>
    <rPh sb="35" eb="36">
      <t>ノ</t>
    </rPh>
    <rPh sb="89" eb="91">
      <t>シュウゼン</t>
    </rPh>
    <rPh sb="92" eb="94">
      <t>コウシン</t>
    </rPh>
    <rPh sb="145" eb="148">
      <t>ゲスイドウ</t>
    </rPh>
    <rPh sb="148" eb="150">
      <t>ドウヨウ</t>
    </rPh>
    <rPh sb="186" eb="188">
      <t>ルイジ</t>
    </rPh>
    <rPh sb="188" eb="190">
      <t>ダンタイ</t>
    </rPh>
    <rPh sb="190" eb="192">
      <t>ヘイキン</t>
    </rPh>
    <rPh sb="195" eb="196">
      <t>タカ</t>
    </rPh>
    <rPh sb="197" eb="199">
      <t>スイジュン</t>
    </rPh>
    <rPh sb="206" eb="207">
      <t>ヒ</t>
    </rPh>
    <rPh sb="207" eb="208">
      <t>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</si>
</sst>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5A-41A1-AB82-7750C774FE6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0.01</c:v>
                </c:pt>
              </c:numCache>
            </c:numRef>
          </c:val>
          <c:smooth val="0"/>
          <c:extLst>
            <c:ext xmlns:c16="http://schemas.microsoft.com/office/drawing/2014/chart" uri="{C3380CC4-5D6E-409C-BE32-E72D297353CC}">
              <c16:uniqueId val="{00000001-015A-41A1-AB82-7750C774FE6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56.04</c:v>
                </c:pt>
                <c:pt idx="1">
                  <c:v>53.33</c:v>
                </c:pt>
                <c:pt idx="2">
                  <c:v>57.43</c:v>
                </c:pt>
                <c:pt idx="3">
                  <c:v>57.12</c:v>
                </c:pt>
                <c:pt idx="4">
                  <c:v>59.06</c:v>
                </c:pt>
              </c:numCache>
            </c:numRef>
          </c:val>
          <c:extLst>
            <c:ext xmlns:c16="http://schemas.microsoft.com/office/drawing/2014/chart" uri="{C3380CC4-5D6E-409C-BE32-E72D297353CC}">
              <c16:uniqueId val="{00000000-25F0-4FCB-8BF5-F4329DC547C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52.9</c:v>
                </c:pt>
              </c:numCache>
            </c:numRef>
          </c:val>
          <c:smooth val="0"/>
          <c:extLst>
            <c:ext xmlns:c16="http://schemas.microsoft.com/office/drawing/2014/chart" uri="{C3380CC4-5D6E-409C-BE32-E72D297353CC}">
              <c16:uniqueId val="{00000001-25F0-4FCB-8BF5-F4329DC547C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90.89</c:v>
                </c:pt>
                <c:pt idx="1">
                  <c:v>90.91</c:v>
                </c:pt>
                <c:pt idx="2">
                  <c:v>91.08</c:v>
                </c:pt>
                <c:pt idx="3">
                  <c:v>91.07</c:v>
                </c:pt>
                <c:pt idx="4">
                  <c:v>91.44</c:v>
                </c:pt>
              </c:numCache>
            </c:numRef>
          </c:val>
          <c:extLst>
            <c:ext xmlns:c16="http://schemas.microsoft.com/office/drawing/2014/chart" uri="{C3380CC4-5D6E-409C-BE32-E72D297353CC}">
              <c16:uniqueId val="{00000000-17DA-4B19-9B04-36AB72A88E0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90.3</c:v>
                </c:pt>
              </c:numCache>
            </c:numRef>
          </c:val>
          <c:smooth val="0"/>
          <c:extLst>
            <c:ext xmlns:c16="http://schemas.microsoft.com/office/drawing/2014/chart" uri="{C3380CC4-5D6E-409C-BE32-E72D297353CC}">
              <c16:uniqueId val="{00000001-17DA-4B19-9B04-36AB72A88E0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62.93</c:v>
                </c:pt>
                <c:pt idx="1">
                  <c:v>71.510000000000005</c:v>
                </c:pt>
                <c:pt idx="2">
                  <c:v>70.099999999999994</c:v>
                </c:pt>
                <c:pt idx="3">
                  <c:v>64.95</c:v>
                </c:pt>
                <c:pt idx="4">
                  <c:v>63.95</c:v>
                </c:pt>
              </c:numCache>
            </c:numRef>
          </c:val>
          <c:extLst>
            <c:ext xmlns:c16="http://schemas.microsoft.com/office/drawing/2014/chart" uri="{C3380CC4-5D6E-409C-BE32-E72D297353CC}">
              <c16:uniqueId val="{00000000-4EA9-441C-9E9C-C90DABF6B4B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A9-441C-9E9C-C90DABF6B4B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24-4EB4-BE03-E7FFD2A5ECB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24-4EB4-BE03-E7FFD2A5ECB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79-4105-85F9-881E5CD784F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79-4105-85F9-881E5CD784F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76-475F-B21B-4E937E0DEB4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76-475F-B21B-4E937E0DEB4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03-4113-9DDB-6DEEE34F8FD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03-4113-9DDB-6DEEE34F8FD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370.21</c:v>
                </c:pt>
                <c:pt idx="1">
                  <c:v>341.97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FF0-4B6D-9C2C-73E6BAD3040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718.49</c:v>
                </c:pt>
              </c:numCache>
            </c:numRef>
          </c:val>
          <c:smooth val="0"/>
          <c:extLst>
            <c:ext xmlns:c16="http://schemas.microsoft.com/office/drawing/2014/chart" uri="{C3380CC4-5D6E-409C-BE32-E72D297353CC}">
              <c16:uniqueId val="{00000001-AFF0-4B6D-9C2C-73E6BAD3040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51.96</c:v>
                </c:pt>
                <c:pt idx="1">
                  <c:v>47.43</c:v>
                </c:pt>
                <c:pt idx="2">
                  <c:v>41.55</c:v>
                </c:pt>
                <c:pt idx="3">
                  <c:v>49.97</c:v>
                </c:pt>
                <c:pt idx="4">
                  <c:v>42.26</c:v>
                </c:pt>
              </c:numCache>
            </c:numRef>
          </c:val>
          <c:extLst>
            <c:ext xmlns:c16="http://schemas.microsoft.com/office/drawing/2014/chart" uri="{C3380CC4-5D6E-409C-BE32-E72D297353CC}">
              <c16:uniqueId val="{00000000-8C30-421A-81FF-C370470864D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61.82</c:v>
                </c:pt>
              </c:numCache>
            </c:numRef>
          </c:val>
          <c:smooth val="0"/>
          <c:extLst>
            <c:ext xmlns:c16="http://schemas.microsoft.com/office/drawing/2014/chart" uri="{C3380CC4-5D6E-409C-BE32-E72D297353CC}">
              <c16:uniqueId val="{00000001-8C30-421A-81FF-C370470864D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298.05</c:v>
                </c:pt>
                <c:pt idx="1">
                  <c:v>328.18</c:v>
                </c:pt>
                <c:pt idx="2">
                  <c:v>379.19</c:v>
                </c:pt>
                <c:pt idx="3">
                  <c:v>322.11</c:v>
                </c:pt>
                <c:pt idx="4">
                  <c:v>376.83</c:v>
                </c:pt>
              </c:numCache>
            </c:numRef>
          </c:val>
          <c:extLst>
            <c:ext xmlns:c16="http://schemas.microsoft.com/office/drawing/2014/chart" uri="{C3380CC4-5D6E-409C-BE32-E72D297353CC}">
              <c16:uniqueId val="{00000000-ABAC-47B5-8916-DEBC151E831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246.9</c:v>
                </c:pt>
              </c:numCache>
            </c:numRef>
          </c:val>
          <c:smooth val="0"/>
          <c:extLst>
            <c:ext xmlns:c16="http://schemas.microsoft.com/office/drawing/2014/chart" uri="{C3380CC4-5D6E-409C-BE32-E72D297353CC}">
              <c16:uniqueId val="{00000001-ABAC-47B5-8916-DEBC151E831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舟形町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55">
        <f>データ!S6</f>
        <v>4887</v>
      </c>
      <c r="AM8" s="55"/>
      <c r="AN8" s="55"/>
      <c r="AO8" s="55"/>
      <c r="AP8" s="55"/>
      <c r="AQ8" s="55"/>
      <c r="AR8" s="55"/>
      <c r="AS8" s="55"/>
      <c r="AT8" s="54">
        <f>データ!T6</f>
        <v>119.03</v>
      </c>
      <c r="AU8" s="54"/>
      <c r="AV8" s="54"/>
      <c r="AW8" s="54"/>
      <c r="AX8" s="54"/>
      <c r="AY8" s="54"/>
      <c r="AZ8" s="54"/>
      <c r="BA8" s="54"/>
      <c r="BB8" s="54">
        <f>データ!U6</f>
        <v>41.06</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46.08</v>
      </c>
      <c r="Q10" s="54"/>
      <c r="R10" s="54"/>
      <c r="S10" s="54"/>
      <c r="T10" s="54"/>
      <c r="U10" s="54"/>
      <c r="V10" s="54"/>
      <c r="W10" s="54">
        <f>データ!Q6</f>
        <v>64.3</v>
      </c>
      <c r="X10" s="54"/>
      <c r="Y10" s="54"/>
      <c r="Z10" s="54"/>
      <c r="AA10" s="54"/>
      <c r="AB10" s="54"/>
      <c r="AC10" s="54"/>
      <c r="AD10" s="55">
        <f>データ!R6</f>
        <v>3080</v>
      </c>
      <c r="AE10" s="55"/>
      <c r="AF10" s="55"/>
      <c r="AG10" s="55"/>
      <c r="AH10" s="55"/>
      <c r="AI10" s="55"/>
      <c r="AJ10" s="55"/>
      <c r="AK10" s="2"/>
      <c r="AL10" s="55">
        <f>データ!V6</f>
        <v>2232</v>
      </c>
      <c r="AM10" s="55"/>
      <c r="AN10" s="55"/>
      <c r="AO10" s="55"/>
      <c r="AP10" s="55"/>
      <c r="AQ10" s="55"/>
      <c r="AR10" s="55"/>
      <c r="AS10" s="55"/>
      <c r="AT10" s="54">
        <f>データ!W6</f>
        <v>2.08</v>
      </c>
      <c r="AU10" s="54"/>
      <c r="AV10" s="54"/>
      <c r="AW10" s="54"/>
      <c r="AX10" s="54"/>
      <c r="AY10" s="54"/>
      <c r="AZ10" s="54"/>
      <c r="BA10" s="54"/>
      <c r="BB10" s="54">
        <f>データ!X6</f>
        <v>1073.08</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6niiuRnQp96+Td8vE1/fDZwCLJengPrXMf2WWhuZNgaD7L82tYLrAHY2sizjzE5/FIptKHr/TJWcpWcr3iUdjQ==" saltValue="Vyatn9gGyrxh2cFe+gmzX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63631</v>
      </c>
      <c r="D6" s="19">
        <f t="shared" si="3"/>
        <v>47</v>
      </c>
      <c r="E6" s="19">
        <f t="shared" si="3"/>
        <v>17</v>
      </c>
      <c r="F6" s="19">
        <f t="shared" si="3"/>
        <v>5</v>
      </c>
      <c r="G6" s="19">
        <f t="shared" si="3"/>
        <v>0</v>
      </c>
      <c r="H6" s="19" t="str">
        <f t="shared" si="3"/>
        <v>山形県　舟形町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46.08</v>
      </c>
      <c r="Q6" s="20">
        <f t="shared" si="3"/>
        <v>64.3</v>
      </c>
      <c r="R6" s="20">
        <f t="shared" si="3"/>
        <v>3080</v>
      </c>
      <c r="S6" s="20">
        <f t="shared" si="3"/>
        <v>4887</v>
      </c>
      <c r="T6" s="20">
        <f t="shared" si="3"/>
        <v>119.03</v>
      </c>
      <c r="U6" s="20">
        <f t="shared" si="3"/>
        <v>41.06</v>
      </c>
      <c r="V6" s="20">
        <f t="shared" si="3"/>
        <v>2232</v>
      </c>
      <c r="W6" s="20">
        <f t="shared" si="3"/>
        <v>2.08</v>
      </c>
      <c r="X6" s="20">
        <f t="shared" si="3"/>
        <v>1073.08</v>
      </c>
      <c r="Y6" s="21">
        <f>IF(Y7="",NA(),Y7)</f>
        <v>62.93</v>
      </c>
      <c r="Z6" s="21">
        <f t="shared" ref="Z6:AH6" si="4">IF(Z7="",NA(),Z7)</f>
        <v>71.510000000000005</v>
      </c>
      <c r="AA6" s="21">
        <f t="shared" si="4"/>
        <v>70.099999999999994</v>
      </c>
      <c r="AB6" s="21">
        <f t="shared" si="4"/>
        <v>64.95</v>
      </c>
      <c r="AC6" s="21">
        <f t="shared" si="4"/>
        <v>63.95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370.21</v>
      </c>
      <c r="BG6" s="21">
        <f t="shared" ref="BG6:BO6" si="7">IF(BG7="",NA(),BG7)</f>
        <v>341.97</v>
      </c>
      <c r="BH6" s="20">
        <f t="shared" si="7"/>
        <v>0</v>
      </c>
      <c r="BI6" s="20">
        <f t="shared" si="7"/>
        <v>0</v>
      </c>
      <c r="BJ6" s="20">
        <f t="shared" si="7"/>
        <v>0</v>
      </c>
      <c r="BK6" s="21">
        <f t="shared" si="7"/>
        <v>789.46</v>
      </c>
      <c r="BL6" s="21">
        <f t="shared" si="7"/>
        <v>826.83</v>
      </c>
      <c r="BM6" s="21">
        <f t="shared" si="7"/>
        <v>867.83</v>
      </c>
      <c r="BN6" s="21">
        <f t="shared" si="7"/>
        <v>791.76</v>
      </c>
      <c r="BO6" s="21">
        <f t="shared" si="7"/>
        <v>718.49</v>
      </c>
      <c r="BP6" s="20" t="str">
        <f>IF(BP7="","",IF(BP7="-","【-】","【"&amp;SUBSTITUTE(TEXT(BP7,"#,##0.00"),"-","△")&amp;"】"))</f>
        <v>【809.19】</v>
      </c>
      <c r="BQ6" s="21">
        <f>IF(BQ7="",NA(),BQ7)</f>
        <v>51.96</v>
      </c>
      <c r="BR6" s="21">
        <f t="shared" ref="BR6:BZ6" si="8">IF(BR7="",NA(),BR7)</f>
        <v>47.43</v>
      </c>
      <c r="BS6" s="21">
        <f t="shared" si="8"/>
        <v>41.55</v>
      </c>
      <c r="BT6" s="21">
        <f t="shared" si="8"/>
        <v>49.97</v>
      </c>
      <c r="BU6" s="21">
        <f t="shared" si="8"/>
        <v>42.26</v>
      </c>
      <c r="BV6" s="21">
        <f t="shared" si="8"/>
        <v>57.77</v>
      </c>
      <c r="BW6" s="21">
        <f t="shared" si="8"/>
        <v>57.31</v>
      </c>
      <c r="BX6" s="21">
        <f t="shared" si="8"/>
        <v>57.08</v>
      </c>
      <c r="BY6" s="21">
        <f t="shared" si="8"/>
        <v>56.26</v>
      </c>
      <c r="BZ6" s="21">
        <f t="shared" si="8"/>
        <v>61.82</v>
      </c>
      <c r="CA6" s="20" t="str">
        <f>IF(CA7="","",IF(CA7="-","【-】","【"&amp;SUBSTITUTE(TEXT(CA7,"#,##0.00"),"-","△")&amp;"】"))</f>
        <v>【57.02】</v>
      </c>
      <c r="CB6" s="21">
        <f>IF(CB7="",NA(),CB7)</f>
        <v>298.05</v>
      </c>
      <c r="CC6" s="21">
        <f t="shared" ref="CC6:CK6" si="9">IF(CC7="",NA(),CC7)</f>
        <v>328.18</v>
      </c>
      <c r="CD6" s="21">
        <f t="shared" si="9"/>
        <v>379.19</v>
      </c>
      <c r="CE6" s="21">
        <f t="shared" si="9"/>
        <v>322.11</v>
      </c>
      <c r="CF6" s="21">
        <f t="shared" si="9"/>
        <v>376.83</v>
      </c>
      <c r="CG6" s="21">
        <f t="shared" si="9"/>
        <v>274.35000000000002</v>
      </c>
      <c r="CH6" s="21">
        <f t="shared" si="9"/>
        <v>273.52</v>
      </c>
      <c r="CI6" s="21">
        <f t="shared" si="9"/>
        <v>274.99</v>
      </c>
      <c r="CJ6" s="21">
        <f t="shared" si="9"/>
        <v>282.08999999999997</v>
      </c>
      <c r="CK6" s="21">
        <f t="shared" si="9"/>
        <v>246.9</v>
      </c>
      <c r="CL6" s="20" t="str">
        <f>IF(CL7="","",IF(CL7="-","【-】","【"&amp;SUBSTITUTE(TEXT(CL7,"#,##0.00"),"-","△")&amp;"】"))</f>
        <v>【273.68】</v>
      </c>
      <c r="CM6" s="21">
        <f>IF(CM7="",NA(),CM7)</f>
        <v>56.04</v>
      </c>
      <c r="CN6" s="21">
        <f t="shared" ref="CN6:CV6" si="10">IF(CN7="",NA(),CN7)</f>
        <v>53.33</v>
      </c>
      <c r="CO6" s="21">
        <f t="shared" si="10"/>
        <v>57.43</v>
      </c>
      <c r="CP6" s="21">
        <f t="shared" si="10"/>
        <v>57.12</v>
      </c>
      <c r="CQ6" s="21">
        <f t="shared" si="10"/>
        <v>59.06</v>
      </c>
      <c r="CR6" s="21">
        <f t="shared" si="10"/>
        <v>50.68</v>
      </c>
      <c r="CS6" s="21">
        <f t="shared" si="10"/>
        <v>50.14</v>
      </c>
      <c r="CT6" s="21">
        <f t="shared" si="10"/>
        <v>54.83</v>
      </c>
      <c r="CU6" s="21">
        <f t="shared" si="10"/>
        <v>66.53</v>
      </c>
      <c r="CV6" s="21">
        <f t="shared" si="10"/>
        <v>52.9</v>
      </c>
      <c r="CW6" s="20" t="str">
        <f>IF(CW7="","",IF(CW7="-","【-】","【"&amp;SUBSTITUTE(TEXT(CW7,"#,##0.00"),"-","△")&amp;"】"))</f>
        <v>【52.55】</v>
      </c>
      <c r="CX6" s="21">
        <f>IF(CX7="",NA(),CX7)</f>
        <v>90.89</v>
      </c>
      <c r="CY6" s="21">
        <f t="shared" ref="CY6:DG6" si="11">IF(CY7="",NA(),CY7)</f>
        <v>90.91</v>
      </c>
      <c r="CZ6" s="21">
        <f t="shared" si="11"/>
        <v>91.08</v>
      </c>
      <c r="DA6" s="21">
        <f t="shared" si="11"/>
        <v>91.07</v>
      </c>
      <c r="DB6" s="21">
        <f t="shared" si="11"/>
        <v>91.44</v>
      </c>
      <c r="DC6" s="21">
        <f t="shared" si="11"/>
        <v>84.86</v>
      </c>
      <c r="DD6" s="21">
        <f t="shared" si="11"/>
        <v>84.98</v>
      </c>
      <c r="DE6" s="21">
        <f t="shared" si="11"/>
        <v>84.7</v>
      </c>
      <c r="DF6" s="21">
        <f t="shared" si="11"/>
        <v>84.67</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0.01</v>
      </c>
      <c r="EO6" s="20" t="str">
        <f>IF(EO7="","",IF(EO7="-","【-】","【"&amp;SUBSTITUTE(TEXT(EO7,"#,##0.00"),"-","△")&amp;"】"))</f>
        <v>【0.02】</v>
      </c>
    </row>
    <row r="7" spans="1:145" s="22" customFormat="1" x14ac:dyDescent="0.15">
      <c r="A7" s="14"/>
      <c r="B7" s="23">
        <v>2022</v>
      </c>
      <c r="C7" s="23">
        <v>63631</v>
      </c>
      <c r="D7" s="23">
        <v>47</v>
      </c>
      <c r="E7" s="23">
        <v>17</v>
      </c>
      <c r="F7" s="23">
        <v>5</v>
      </c>
      <c r="G7" s="23">
        <v>0</v>
      </c>
      <c r="H7" s="23" t="s">
        <v>98</v>
      </c>
      <c r="I7" s="23" t="s">
        <v>99</v>
      </c>
      <c r="J7" s="23" t="s">
        <v>100</v>
      </c>
      <c r="K7" s="23" t="s">
        <v>101</v>
      </c>
      <c r="L7" s="23" t="s">
        <v>102</v>
      </c>
      <c r="M7" s="23" t="s">
        <v>103</v>
      </c>
      <c r="N7" s="24" t="s">
        <v>104</v>
      </c>
      <c r="O7" s="24" t="s">
        <v>105</v>
      </c>
      <c r="P7" s="24">
        <v>46.08</v>
      </c>
      <c r="Q7" s="24">
        <v>64.3</v>
      </c>
      <c r="R7" s="24">
        <v>3080</v>
      </c>
      <c r="S7" s="24">
        <v>4887</v>
      </c>
      <c r="T7" s="24">
        <v>119.03</v>
      </c>
      <c r="U7" s="24">
        <v>41.06</v>
      </c>
      <c r="V7" s="24">
        <v>2232</v>
      </c>
      <c r="W7" s="24">
        <v>2.08</v>
      </c>
      <c r="X7" s="24">
        <v>1073.08</v>
      </c>
      <c r="Y7" s="24">
        <v>62.93</v>
      </c>
      <c r="Z7" s="24">
        <v>71.510000000000005</v>
      </c>
      <c r="AA7" s="24">
        <v>70.099999999999994</v>
      </c>
      <c r="AB7" s="24">
        <v>64.95</v>
      </c>
      <c r="AC7" s="24">
        <v>63.95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370.21</v>
      </c>
      <c r="BG7" s="24">
        <v>341.97</v>
      </c>
      <c r="BH7" s="24">
        <v>0</v>
      </c>
      <c r="BI7" s="24">
        <v>0</v>
      </c>
      <c r="BJ7" s="24">
        <v>0</v>
      </c>
      <c r="BK7" s="24">
        <v>789.46</v>
      </c>
      <c r="BL7" s="24">
        <v>826.83</v>
      </c>
      <c r="BM7" s="24">
        <v>867.83</v>
      </c>
      <c r="BN7" s="24">
        <v>791.76</v>
      </c>
      <c r="BO7" s="24">
        <v>718.49</v>
      </c>
      <c r="BP7" s="24">
        <v>809.19</v>
      </c>
      <c r="BQ7" s="24">
        <v>51.96</v>
      </c>
      <c r="BR7" s="24">
        <v>47.43</v>
      </c>
      <c r="BS7" s="24">
        <v>41.55</v>
      </c>
      <c r="BT7" s="24">
        <v>49.97</v>
      </c>
      <c r="BU7" s="24">
        <v>42.26</v>
      </c>
      <c r="BV7" s="24">
        <v>57.77</v>
      </c>
      <c r="BW7" s="24">
        <v>57.31</v>
      </c>
      <c r="BX7" s="24">
        <v>57.08</v>
      </c>
      <c r="BY7" s="24">
        <v>56.26</v>
      </c>
      <c r="BZ7" s="24">
        <v>61.82</v>
      </c>
      <c r="CA7" s="24">
        <v>57.02</v>
      </c>
      <c r="CB7" s="24">
        <v>298.05</v>
      </c>
      <c r="CC7" s="24">
        <v>328.18</v>
      </c>
      <c r="CD7" s="24">
        <v>379.19</v>
      </c>
      <c r="CE7" s="24">
        <v>322.11</v>
      </c>
      <c r="CF7" s="24">
        <v>376.83</v>
      </c>
      <c r="CG7" s="24">
        <v>274.35000000000002</v>
      </c>
      <c r="CH7" s="24">
        <v>273.52</v>
      </c>
      <c r="CI7" s="24">
        <v>274.99</v>
      </c>
      <c r="CJ7" s="24">
        <v>282.08999999999997</v>
      </c>
      <c r="CK7" s="24">
        <v>246.9</v>
      </c>
      <c r="CL7" s="24">
        <v>273.68</v>
      </c>
      <c r="CM7" s="24">
        <v>56.04</v>
      </c>
      <c r="CN7" s="24">
        <v>53.33</v>
      </c>
      <c r="CO7" s="24">
        <v>57.43</v>
      </c>
      <c r="CP7" s="24">
        <v>57.12</v>
      </c>
      <c r="CQ7" s="24">
        <v>59.06</v>
      </c>
      <c r="CR7" s="24">
        <v>50.68</v>
      </c>
      <c r="CS7" s="24">
        <v>50.14</v>
      </c>
      <c r="CT7" s="24">
        <v>54.83</v>
      </c>
      <c r="CU7" s="24">
        <v>66.53</v>
      </c>
      <c r="CV7" s="24">
        <v>52.9</v>
      </c>
      <c r="CW7" s="24">
        <v>52.55</v>
      </c>
      <c r="CX7" s="24">
        <v>90.89</v>
      </c>
      <c r="CY7" s="24">
        <v>90.91</v>
      </c>
      <c r="CZ7" s="24">
        <v>91.08</v>
      </c>
      <c r="DA7" s="24">
        <v>91.07</v>
      </c>
      <c r="DB7" s="24">
        <v>91.44</v>
      </c>
      <c r="DC7" s="24">
        <v>84.86</v>
      </c>
      <c r="DD7" s="24">
        <v>84.98</v>
      </c>
      <c r="DE7" s="24">
        <v>84.7</v>
      </c>
      <c r="DF7" s="24">
        <v>84.67</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