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C:\Users\suzuki417\Desktop\20250128_経営比較分析票の分析等について\経営比較分析表\【経営比較分析表】2023_064033_47_1718_下水道\"/>
    </mc:Choice>
  </mc:AlternateContent>
  <xr:revisionPtr revIDLastSave="0" documentId="13_ncr:1_{CD913F33-8798-4E6C-B99A-DDC29D95A9B4}" xr6:coauthVersionLast="47" xr6:coauthVersionMax="47" xr10:uidLastSave="{00000000-0000-0000-0000-000000000000}"/>
  <workbookProtection workbookAlgorithmName="SHA-512" workbookHashValue="U9NBLEkPd7untE3yg4j5K2ZTReF75OOM/MeAl8mK/ECyFqWrESM6RfM7DhhosMaCPVFZHvsbsJfyaiBGqTxPmw==" workbookSaltValue="nsilwXmTllBrmwIWltvz1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AL10" i="4"/>
  <c r="I10" i="4"/>
  <c r="BB8" i="4"/>
  <c r="I8" i="4"/>
</calcChain>
</file>

<file path=xl/sharedStrings.xml><?xml version="1.0" encoding="utf-8"?>
<sst xmlns="http://schemas.openxmlformats.org/spreadsheetml/2006/main" count="236" uniqueCount="118">
  <si>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</si>
  <si>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</si>
  <si>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</si>
  <si>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</si>
  <si>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</si>
  <si>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</si>
  <si>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</si>
  <si>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</si>
  <si>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</si>
  <si>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</si>
  <si>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</si>
  <si>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</si>
  <si>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</si>
  <si>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</si>
  <si>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</si>
  <si>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</si>
  <si>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</si>
  <si>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</si>
  <si>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</si>
  <si>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</si>
  <si>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</si>
  <si>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</si>
  <si>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</si>
  <si>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</si>
  <si>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</si>
  <si>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</si>
  <si>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</si>
  <si>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</si>
  <si>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</si>
  <si>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</si>
  <si>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</si>
  <si>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</si>
  <si>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</si>
  <si>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</si>
  <si>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</si>
  <si>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</si>
  <si>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</si>
  <si>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</si>
  <si>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</si>
  <si>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</si>
  <si>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</si>
  <si>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</si>
  <si>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</si>
  <si>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</si>
  <si>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</si>
  <si>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</si>
  <si>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</si>
  <si>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</si>
  <si>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</si>
  <si>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</si>
  <si>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</si>
  <si>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</si>
  <si>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</si>
  <si>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</si>
  <si>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</si>
  <si>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</si>
  <si>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</si>
  <si>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</si>
  <si>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</si>
  <si>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</si>
  <si>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</si>
  <si>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</si>
  <si>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</si>
  <si>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</si>
  <si>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</si>
  <si>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</si>
  <si>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</si>
  <si>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</si>
  <si>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</si>
  <si>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</si>
  <si>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</si>
  <si>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</si>
  <si>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</si>
  <si>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</si>
  <si>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</si>
  <si>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</si>
  <si>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</si>
  <si>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</si>
  <si>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</si>
  <si>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</si>
  <si>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</si>
  <si>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</si>
  <si>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</si>
  <si>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</si>
  <si>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</si>
  <si>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</si>
  <si>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</si>
  <si>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</si>
  <si>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</si>
  <si>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</si>
  <si>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</si>
  <si>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</si>
  <si>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</si>
  <si>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</si>
  <si>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</si>
  <si>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</si>
  <si>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</si>
  <si>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飯豊町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</si>
  <si>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</si>
  <si>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</si>
  <si>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</si>
  <si>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</si>
  <si>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</si>
  <si>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</si>
  <si>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</si>
  <si>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</si>
  <si>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</si>
  <si>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</si>
  <si>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</si>
  <si>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</si>
  <si>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</si>
  <si>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</si>
  <si>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</si>
  <si>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</si>
  <si>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</si>
  <si>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昭和61年の事業開始から順次施設整備を進めてきた。最も早く整備した地区は30年以上が経過していることから計画的な設備更新の検討、準備期に到達している。</t>
    <phoneticPr fontId="4"/>
  </si>
  <si>
    <t>　①から、収益に対し費用の方が大きく他会計繰入金への依存割合が依然として高くなっている。老朽化する施設の維持管理費が増大する一方で、人口減少などにより料金収入が減少していることが要因として挙げられる。昨年度は令和4年8月豪雨災害により、農業集落排水施設が被災したことによる災害復旧費用が生じ高くなったが、当該年度は管路工事が他所管の工事遅延により着手できずに令和6年度に繰越ししたために、3.14ポイント減となっている。
　④から、類似団体と比してはるかに高い数値で推移している。投資的事業が続いているため、企業債残高が増えていることが影響している。
　⑤から、使用料収入以外に依存している割合が高い。令和2年度から、公営企業化に向け取り組んでおり、今後、事業に係る費用の削減は当然のことながら、使用料の見直しを行い、適正な料金体系の構築を図っていきたい。
　⑥から、人口減少と散居集落等管路の非効率が汚水処理費を上げる要因となっている。収益的収支比率と同様の要因から、前年度比で31.47ポイント減少した。
　⑦から、人口減少もあって施設の利用効率は40％前後となっている。現在の数値から、施設統合も検討しなければならない。
　⑧から、今後農業集落排水施設の整備完了に向け水洗化率は上昇が見込まれる。水洗化率100％に向けて更に努力していく。</t>
    <rPh sb="31" eb="33">
      <t>イゼン</t>
    </rPh>
    <rPh sb="36" eb="37">
      <t>タカ</t>
    </rPh>
    <rPh sb="100" eb="103">
      <t>サクネンド</t>
    </rPh>
    <rPh sb="112" eb="114">
      <t>サイガイ</t>
    </rPh>
    <rPh sb="136" eb="138">
      <t>サイガイ</t>
    </rPh>
    <rPh sb="143" eb="144">
      <t>ショウ</t>
    </rPh>
    <rPh sb="145" eb="146">
      <t>タカ</t>
    </rPh>
    <rPh sb="157" eb="159">
      <t>カンロ</t>
    </rPh>
    <rPh sb="159" eb="161">
      <t>コウジ</t>
    </rPh>
    <rPh sb="162" eb="163">
      <t>タ</t>
    </rPh>
    <rPh sb="163" eb="165">
      <t>ショカン</t>
    </rPh>
    <rPh sb="166" eb="168">
      <t>コウジ</t>
    </rPh>
    <rPh sb="168" eb="170">
      <t>チエン</t>
    </rPh>
    <rPh sb="173" eb="175">
      <t>チャクシュ</t>
    </rPh>
    <rPh sb="179" eb="181">
      <t>レイワ</t>
    </rPh>
    <rPh sb="182" eb="184">
      <t>ネンド</t>
    </rPh>
    <rPh sb="185" eb="186">
      <t>ク</t>
    </rPh>
    <rPh sb="186" eb="187">
      <t>コ</t>
    </rPh>
    <rPh sb="202" eb="203">
      <t>ゲン</t>
    </rPh>
    <rPh sb="419" eb="422">
      <t>シュウエキテキ</t>
    </rPh>
    <rPh sb="422" eb="424">
      <t>シュウシ</t>
    </rPh>
    <rPh sb="424" eb="426">
      <t>ヒリツ</t>
    </rPh>
    <rPh sb="427" eb="429">
      <t>ドウヨウ</t>
    </rPh>
    <rPh sb="430" eb="432">
      <t>ヨウイン</t>
    </rPh>
    <rPh sb="435" eb="438">
      <t>ゼンネンド</t>
    </rPh>
    <rPh sb="438" eb="439">
      <t>ヒ</t>
    </rPh>
    <rPh sb="449" eb="451">
      <t>ゲンショウ</t>
    </rPh>
    <rPh sb="521" eb="523">
      <t>ノウギョウ</t>
    </rPh>
    <rPh sb="523" eb="525">
      <t>シュウラク</t>
    </rPh>
    <rPh sb="525" eb="527">
      <t>ハイスイ</t>
    </rPh>
    <phoneticPr fontId="4"/>
  </si>
  <si>
    <t>　処理施設の老朽化対策として、長寿命化など計画的な更新を検討し、料金水準適正化の検討、公債費抑制のため起債事業を精査しながら他会計繰入金の依存割合を小さくする必要がある。人口の減少、高齢化が進行している当町の状況ではあるものの、適正な料金収入の確保が必要であり、料金の値上げも検討しなければならない。
　老朽化施設も多くかかえていることから、施設統廃合、ダウンサイジング、広域連携等持続可能な将来検討をしていく。
　集合処理方式と個別処理方式を比較した場合、汚水処理原価では個別処理方式にその優位性が存在した。本町のような散居集落において今後生活排水処理事業を推進していくとき、経済的より優位な方法を更新時においても選択していく。</t>
    <rPh sb="114" eb="116">
      <t>テキセイ</t>
    </rPh>
    <rPh sb="117" eb="119">
      <t>リョウキン</t>
    </rPh>
    <rPh sb="119" eb="121">
      <t>シュウニュウ</t>
    </rPh>
    <rPh sb="122" eb="124">
      <t>カクホ</t>
    </rPh>
    <rPh sb="125" eb="127">
      <t>ヒツヨウ</t>
    </rPh>
    <rPh sb="131" eb="133">
      <t>リョウキン</t>
    </rPh>
    <rPh sb="134" eb="136">
      <t>ネア</t>
    </rPh>
    <rPh sb="138" eb="140">
      <t>ケントウ</t>
    </rPh>
    <rPh sb="255" eb="256">
      <t>ホン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</si>
</sst>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4DC-48D9-827C-7A8998AFE2B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0.01</c:v>
                </c:pt>
                <c:pt idx="3">
                  <c:v>0.01</c:v>
                </c:pt>
                <c:pt idx="4">
                  <c:v>0.02</c:v>
                </c:pt>
              </c:numCache>
            </c:numRef>
          </c:val>
          <c:smooth val="0"/>
          <c:extLst>
            <c:ext xmlns:c16="http://schemas.microsoft.com/office/drawing/2014/chart" uri="{C3380CC4-5D6E-409C-BE32-E72D297353CC}">
              <c16:uniqueId val="{00000001-44DC-48D9-827C-7A8998AFE2B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40.43</c:v>
                </c:pt>
                <c:pt idx="1">
                  <c:v>40.43</c:v>
                </c:pt>
                <c:pt idx="2">
                  <c:v>41.9</c:v>
                </c:pt>
                <c:pt idx="3">
                  <c:v>40.93</c:v>
                </c:pt>
                <c:pt idx="4">
                  <c:v>42.15</c:v>
                </c:pt>
              </c:numCache>
            </c:numRef>
          </c:val>
          <c:extLst>
            <c:ext xmlns:c16="http://schemas.microsoft.com/office/drawing/2014/chart" uri="{C3380CC4-5D6E-409C-BE32-E72D297353CC}">
              <c16:uniqueId val="{00000000-3542-4061-B5BA-AAA0F0F615C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55.26</c:v>
                </c:pt>
                <c:pt idx="2">
                  <c:v>54.54</c:v>
                </c:pt>
                <c:pt idx="3">
                  <c:v>52.9</c:v>
                </c:pt>
                <c:pt idx="4">
                  <c:v>52.63</c:v>
                </c:pt>
              </c:numCache>
            </c:numRef>
          </c:val>
          <c:smooth val="0"/>
          <c:extLst>
            <c:ext xmlns:c16="http://schemas.microsoft.com/office/drawing/2014/chart" uri="{C3380CC4-5D6E-409C-BE32-E72D297353CC}">
              <c16:uniqueId val="{00000001-3542-4061-B5BA-AAA0F0F615C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95.16</c:v>
                </c:pt>
                <c:pt idx="1">
                  <c:v>95.95</c:v>
                </c:pt>
                <c:pt idx="2">
                  <c:v>94.64</c:v>
                </c:pt>
                <c:pt idx="3">
                  <c:v>94.78</c:v>
                </c:pt>
                <c:pt idx="4">
                  <c:v>94.79</c:v>
                </c:pt>
              </c:numCache>
            </c:numRef>
          </c:val>
          <c:extLst>
            <c:ext xmlns:c16="http://schemas.microsoft.com/office/drawing/2014/chart" uri="{C3380CC4-5D6E-409C-BE32-E72D297353CC}">
              <c16:uniqueId val="{00000000-B9C1-4949-9633-13BDCE13DF3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90.52</c:v>
                </c:pt>
                <c:pt idx="2">
                  <c:v>90.3</c:v>
                </c:pt>
                <c:pt idx="3">
                  <c:v>90.3</c:v>
                </c:pt>
                <c:pt idx="4">
                  <c:v>90.32</c:v>
                </c:pt>
              </c:numCache>
            </c:numRef>
          </c:val>
          <c:smooth val="0"/>
          <c:extLst>
            <c:ext xmlns:c16="http://schemas.microsoft.com/office/drawing/2014/chart" uri="{C3380CC4-5D6E-409C-BE32-E72D297353CC}">
              <c16:uniqueId val="{00000001-B9C1-4949-9633-13BDCE13DF3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41.8</c:v>
                </c:pt>
                <c:pt idx="1">
                  <c:v>42.61</c:v>
                </c:pt>
                <c:pt idx="2">
                  <c:v>39.06</c:v>
                </c:pt>
                <c:pt idx="3">
                  <c:v>40.94</c:v>
                </c:pt>
                <c:pt idx="4">
                  <c:v>37.799999999999997</c:v>
                </c:pt>
              </c:numCache>
            </c:numRef>
          </c:val>
          <c:extLst>
            <c:ext xmlns:c16="http://schemas.microsoft.com/office/drawing/2014/chart" uri="{C3380CC4-5D6E-409C-BE32-E72D297353CC}">
              <c16:uniqueId val="{00000000-13F7-45F0-B663-21EF618F348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F7-45F0-B663-21EF618F348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BE7-4DDA-A85A-92DE5FF4B7C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E7-4DDA-A85A-92DE5FF4B7C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8A9-4862-A99E-81F7E8EAF67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A9-4862-A99E-81F7E8EAF67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194-42B4-9712-9582D9DE477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94-42B4-9712-9582D9DE477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FF0-4EDB-AA9D-9EED1082F47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FF0-4EDB-AA9D-9EED1082F47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3261.35</c:v>
                </c:pt>
                <c:pt idx="1">
                  <c:v>3286.47</c:v>
                </c:pt>
                <c:pt idx="2">
                  <c:v>3036.18</c:v>
                </c:pt>
                <c:pt idx="3">
                  <c:v>3051.49</c:v>
                </c:pt>
                <c:pt idx="4">
                  <c:v>2849.08</c:v>
                </c:pt>
              </c:numCache>
            </c:numRef>
          </c:val>
          <c:extLst>
            <c:ext xmlns:c16="http://schemas.microsoft.com/office/drawing/2014/chart" uri="{C3380CC4-5D6E-409C-BE32-E72D297353CC}">
              <c16:uniqueId val="{00000000-81B3-4627-B5EE-4616D808A9D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783.8</c:v>
                </c:pt>
                <c:pt idx="2">
                  <c:v>778.81</c:v>
                </c:pt>
                <c:pt idx="3">
                  <c:v>718.49</c:v>
                </c:pt>
                <c:pt idx="4">
                  <c:v>743.31</c:v>
                </c:pt>
              </c:numCache>
            </c:numRef>
          </c:val>
          <c:smooth val="0"/>
          <c:extLst>
            <c:ext xmlns:c16="http://schemas.microsoft.com/office/drawing/2014/chart" uri="{C3380CC4-5D6E-409C-BE32-E72D297353CC}">
              <c16:uniqueId val="{00000001-81B3-4627-B5EE-4616D808A9D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85.53</c:v>
                </c:pt>
                <c:pt idx="1">
                  <c:v>76.34</c:v>
                </c:pt>
                <c:pt idx="2">
                  <c:v>85.12</c:v>
                </c:pt>
                <c:pt idx="3">
                  <c:v>72.290000000000006</c:v>
                </c:pt>
                <c:pt idx="4">
                  <c:v>82.86</c:v>
                </c:pt>
              </c:numCache>
            </c:numRef>
          </c:val>
          <c:extLst>
            <c:ext xmlns:c16="http://schemas.microsoft.com/office/drawing/2014/chart" uri="{C3380CC4-5D6E-409C-BE32-E72D297353CC}">
              <c16:uniqueId val="{00000000-3D14-495D-B058-1E1995C03DB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68.11</c:v>
                </c:pt>
                <c:pt idx="2">
                  <c:v>67.23</c:v>
                </c:pt>
                <c:pt idx="3">
                  <c:v>61.82</c:v>
                </c:pt>
                <c:pt idx="4">
                  <c:v>61.15</c:v>
                </c:pt>
              </c:numCache>
            </c:numRef>
          </c:val>
          <c:smooth val="0"/>
          <c:extLst>
            <c:ext xmlns:c16="http://schemas.microsoft.com/office/drawing/2014/chart" uri="{C3380CC4-5D6E-409C-BE32-E72D297353CC}">
              <c16:uniqueId val="{00000001-3D14-495D-B058-1E1995C03DB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185.94</c:v>
                </c:pt>
                <c:pt idx="1">
                  <c:v>214.25</c:v>
                </c:pt>
                <c:pt idx="2">
                  <c:v>190.37</c:v>
                </c:pt>
                <c:pt idx="3">
                  <c:v>225.34</c:v>
                </c:pt>
                <c:pt idx="4">
                  <c:v>193.87</c:v>
                </c:pt>
              </c:numCache>
            </c:numRef>
          </c:val>
          <c:extLst>
            <c:ext xmlns:c16="http://schemas.microsoft.com/office/drawing/2014/chart" uri="{C3380CC4-5D6E-409C-BE32-E72D297353CC}">
              <c16:uniqueId val="{00000000-8E0B-47B6-8B37-9EA06F26755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222.41</c:v>
                </c:pt>
                <c:pt idx="2">
                  <c:v>228.21</c:v>
                </c:pt>
                <c:pt idx="3">
                  <c:v>246.9</c:v>
                </c:pt>
                <c:pt idx="4">
                  <c:v>250.43</c:v>
                </c:pt>
              </c:numCache>
            </c:numRef>
          </c:val>
          <c:smooth val="0"/>
          <c:extLst>
            <c:ext xmlns:c16="http://schemas.microsoft.com/office/drawing/2014/chart" uri="{C3380CC4-5D6E-409C-BE32-E72D297353CC}">
              <c16:uniqueId val="{00000001-8E0B-47B6-8B37-9EA06F26755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P25"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飯豊町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F1</v>
      </c>
      <c r="X8" s="64"/>
      <c r="Y8" s="64"/>
      <c r="Z8" s="64"/>
      <c r="AA8" s="64"/>
      <c r="AB8" s="64"/>
      <c r="AC8" s="64"/>
      <c r="AD8" s="65" t="str">
        <f>データ!$M$6</f>
        <v>非設置</v>
      </c>
      <c r="AE8" s="65"/>
      <c r="AF8" s="65"/>
      <c r="AG8" s="65"/>
      <c r="AH8" s="65"/>
      <c r="AI8" s="65"/>
      <c r="AJ8" s="65"/>
      <c r="AK8" s="3"/>
      <c r="AL8" s="45">
        <f>データ!S6</f>
        <v>6398</v>
      </c>
      <c r="AM8" s="45"/>
      <c r="AN8" s="45"/>
      <c r="AO8" s="45"/>
      <c r="AP8" s="45"/>
      <c r="AQ8" s="45"/>
      <c r="AR8" s="45"/>
      <c r="AS8" s="45"/>
      <c r="AT8" s="44">
        <f>データ!T6</f>
        <v>329.41</v>
      </c>
      <c r="AU8" s="44"/>
      <c r="AV8" s="44"/>
      <c r="AW8" s="44"/>
      <c r="AX8" s="44"/>
      <c r="AY8" s="44"/>
      <c r="AZ8" s="44"/>
      <c r="BA8" s="44"/>
      <c r="BB8" s="44">
        <f>データ!U6</f>
        <v>19.420000000000002</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76.31</v>
      </c>
      <c r="Q10" s="44"/>
      <c r="R10" s="44"/>
      <c r="S10" s="44"/>
      <c r="T10" s="44"/>
      <c r="U10" s="44"/>
      <c r="V10" s="44"/>
      <c r="W10" s="44">
        <f>データ!Q6</f>
        <v>80.69</v>
      </c>
      <c r="X10" s="44"/>
      <c r="Y10" s="44"/>
      <c r="Z10" s="44"/>
      <c r="AA10" s="44"/>
      <c r="AB10" s="44"/>
      <c r="AC10" s="44"/>
      <c r="AD10" s="45">
        <f>データ!R6</f>
        <v>3080</v>
      </c>
      <c r="AE10" s="45"/>
      <c r="AF10" s="45"/>
      <c r="AG10" s="45"/>
      <c r="AH10" s="45"/>
      <c r="AI10" s="45"/>
      <c r="AJ10" s="45"/>
      <c r="AK10" s="2"/>
      <c r="AL10" s="45">
        <f>データ!V6</f>
        <v>4837</v>
      </c>
      <c r="AM10" s="45"/>
      <c r="AN10" s="45"/>
      <c r="AO10" s="45"/>
      <c r="AP10" s="45"/>
      <c r="AQ10" s="45"/>
      <c r="AR10" s="45"/>
      <c r="AS10" s="45"/>
      <c r="AT10" s="44">
        <f>データ!W6</f>
        <v>4.2</v>
      </c>
      <c r="AU10" s="44"/>
      <c r="AV10" s="44"/>
      <c r="AW10" s="44"/>
      <c r="AX10" s="44"/>
      <c r="AY10" s="44"/>
      <c r="AZ10" s="44"/>
      <c r="BA10" s="44"/>
      <c r="BB10" s="44">
        <f>データ!X6</f>
        <v>1151.67</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116</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117</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43</v>
      </c>
      <c r="N86" s="12" t="s">
        <v>43</v>
      </c>
      <c r="O86" s="12" t="str">
        <f>データ!EO6</f>
        <v>【0.02】</v>
      </c>
    </row>
  </sheetData>
  <sheetProtection algorithmName="SHA-512" hashValue="QNt5S0faEJ6vULiHCihKTosTWL27zKZHCLeoP1aWqKHOA8Cu+F47Rl7Y9b57cF8Ovm9ckmRPk78+L+jXCykX7Q==" saltValue="TmrYZmCnSHWA/TywnZkVk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2" t="s">
        <v>53</v>
      </c>
      <c r="I3" s="73"/>
      <c r="J3" s="73"/>
      <c r="K3" s="73"/>
      <c r="L3" s="73"/>
      <c r="M3" s="73"/>
      <c r="N3" s="73"/>
      <c r="O3" s="73"/>
      <c r="P3" s="73"/>
      <c r="Q3" s="73"/>
      <c r="R3" s="73"/>
      <c r="S3" s="73"/>
      <c r="T3" s="73"/>
      <c r="U3" s="73"/>
      <c r="V3" s="73"/>
      <c r="W3" s="73"/>
      <c r="X3" s="74"/>
      <c r="Y3" s="78" t="s">
        <v>54</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55</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64033</v>
      </c>
      <c r="D6" s="19">
        <f t="shared" si="3"/>
        <v>47</v>
      </c>
      <c r="E6" s="19">
        <f t="shared" si="3"/>
        <v>17</v>
      </c>
      <c r="F6" s="19">
        <f t="shared" si="3"/>
        <v>5</v>
      </c>
      <c r="G6" s="19">
        <f t="shared" si="3"/>
        <v>0</v>
      </c>
      <c r="H6" s="19" t="str">
        <f t="shared" si="3"/>
        <v>山形県　飯豊町</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76.31</v>
      </c>
      <c r="Q6" s="20">
        <f t="shared" si="3"/>
        <v>80.69</v>
      </c>
      <c r="R6" s="20">
        <f t="shared" si="3"/>
        <v>3080</v>
      </c>
      <c r="S6" s="20">
        <f t="shared" si="3"/>
        <v>6398</v>
      </c>
      <c r="T6" s="20">
        <f t="shared" si="3"/>
        <v>329.41</v>
      </c>
      <c r="U6" s="20">
        <f t="shared" si="3"/>
        <v>19.420000000000002</v>
      </c>
      <c r="V6" s="20">
        <f t="shared" si="3"/>
        <v>4837</v>
      </c>
      <c r="W6" s="20">
        <f t="shared" si="3"/>
        <v>4.2</v>
      </c>
      <c r="X6" s="20">
        <f t="shared" si="3"/>
        <v>1151.67</v>
      </c>
      <c r="Y6" s="21">
        <f>IF(Y7="",NA(),Y7)</f>
        <v>41.8</v>
      </c>
      <c r="Z6" s="21">
        <f t="shared" ref="Z6:AH6" si="4">IF(Z7="",NA(),Z7)</f>
        <v>42.61</v>
      </c>
      <c r="AA6" s="21">
        <f t="shared" si="4"/>
        <v>39.06</v>
      </c>
      <c r="AB6" s="21">
        <f t="shared" si="4"/>
        <v>40.94</v>
      </c>
      <c r="AC6" s="21">
        <f t="shared" si="4"/>
        <v>37.799999999999997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3261.35</v>
      </c>
      <c r="BG6" s="21">
        <f t="shared" ref="BG6:BO6" si="7">IF(BG7="",NA(),BG7)</f>
        <v>3286.47</v>
      </c>
      <c r="BH6" s="21">
        <f t="shared" si="7"/>
        <v>3036.18</v>
      </c>
      <c r="BI6" s="21">
        <f t="shared" si="7"/>
        <v>3051.49</v>
      </c>
      <c r="BJ6" s="21">
        <f t="shared" si="7"/>
        <v>2849.08</v>
      </c>
      <c r="BK6" s="21">
        <f t="shared" si="7"/>
        <v>826.83</v>
      </c>
      <c r="BL6" s="21">
        <f t="shared" si="7"/>
        <v>783.8</v>
      </c>
      <c r="BM6" s="21">
        <f t="shared" si="7"/>
        <v>778.81</v>
      </c>
      <c r="BN6" s="21">
        <f t="shared" si="7"/>
        <v>718.49</v>
      </c>
      <c r="BO6" s="21">
        <f t="shared" si="7"/>
        <v>743.31</v>
      </c>
      <c r="BP6" s="20" t="str">
        <f>IF(BP7="","",IF(BP7="-","【-】","【"&amp;SUBSTITUTE(TEXT(BP7,"#,##0.00"),"-","△")&amp;"】"))</f>
        <v>【785.10】</v>
      </c>
      <c r="BQ6" s="21">
        <f>IF(BQ7="",NA(),BQ7)</f>
        <v>85.53</v>
      </c>
      <c r="BR6" s="21">
        <f t="shared" ref="BR6:BZ6" si="8">IF(BR7="",NA(),BR7)</f>
        <v>76.34</v>
      </c>
      <c r="BS6" s="21">
        <f t="shared" si="8"/>
        <v>85.12</v>
      </c>
      <c r="BT6" s="21">
        <f t="shared" si="8"/>
        <v>72.290000000000006</v>
      </c>
      <c r="BU6" s="21">
        <f t="shared" si="8"/>
        <v>82.86</v>
      </c>
      <c r="BV6" s="21">
        <f t="shared" si="8"/>
        <v>57.31</v>
      </c>
      <c r="BW6" s="21">
        <f t="shared" si="8"/>
        <v>68.11</v>
      </c>
      <c r="BX6" s="21">
        <f t="shared" si="8"/>
        <v>67.23</v>
      </c>
      <c r="BY6" s="21">
        <f t="shared" si="8"/>
        <v>61.82</v>
      </c>
      <c r="BZ6" s="21">
        <f t="shared" si="8"/>
        <v>61.15</v>
      </c>
      <c r="CA6" s="20" t="str">
        <f>IF(CA7="","",IF(CA7="-","【-】","【"&amp;SUBSTITUTE(TEXT(CA7,"#,##0.00"),"-","△")&amp;"】"))</f>
        <v>【56.93】</v>
      </c>
      <c r="CB6" s="21">
        <f>IF(CB7="",NA(),CB7)</f>
        <v>185.94</v>
      </c>
      <c r="CC6" s="21">
        <f t="shared" ref="CC6:CK6" si="9">IF(CC7="",NA(),CC7)</f>
        <v>214.25</v>
      </c>
      <c r="CD6" s="21">
        <f t="shared" si="9"/>
        <v>190.37</v>
      </c>
      <c r="CE6" s="21">
        <f t="shared" si="9"/>
        <v>225.34</v>
      </c>
      <c r="CF6" s="21">
        <f t="shared" si="9"/>
        <v>193.87</v>
      </c>
      <c r="CG6" s="21">
        <f t="shared" si="9"/>
        <v>273.52</v>
      </c>
      <c r="CH6" s="21">
        <f t="shared" si="9"/>
        <v>222.41</v>
      </c>
      <c r="CI6" s="21">
        <f t="shared" si="9"/>
        <v>228.21</v>
      </c>
      <c r="CJ6" s="21">
        <f t="shared" si="9"/>
        <v>246.9</v>
      </c>
      <c r="CK6" s="21">
        <f t="shared" si="9"/>
        <v>250.43</v>
      </c>
      <c r="CL6" s="20" t="str">
        <f>IF(CL7="","",IF(CL7="-","【-】","【"&amp;SUBSTITUTE(TEXT(CL7,"#,##0.00"),"-","△")&amp;"】"))</f>
        <v>【271.15】</v>
      </c>
      <c r="CM6" s="21">
        <f>IF(CM7="",NA(),CM7)</f>
        <v>40.43</v>
      </c>
      <c r="CN6" s="21">
        <f t="shared" ref="CN6:CV6" si="10">IF(CN7="",NA(),CN7)</f>
        <v>40.43</v>
      </c>
      <c r="CO6" s="21">
        <f t="shared" si="10"/>
        <v>41.9</v>
      </c>
      <c r="CP6" s="21">
        <f t="shared" si="10"/>
        <v>40.93</v>
      </c>
      <c r="CQ6" s="21">
        <f t="shared" si="10"/>
        <v>42.15</v>
      </c>
      <c r="CR6" s="21">
        <f t="shared" si="10"/>
        <v>50.14</v>
      </c>
      <c r="CS6" s="21">
        <f t="shared" si="10"/>
        <v>55.26</v>
      </c>
      <c r="CT6" s="21">
        <f t="shared" si="10"/>
        <v>54.54</v>
      </c>
      <c r="CU6" s="21">
        <f t="shared" si="10"/>
        <v>52.9</v>
      </c>
      <c r="CV6" s="21">
        <f t="shared" si="10"/>
        <v>52.63</v>
      </c>
      <c r="CW6" s="20" t="str">
        <f>IF(CW7="","",IF(CW7="-","【-】","【"&amp;SUBSTITUTE(TEXT(CW7,"#,##0.00"),"-","△")&amp;"】"))</f>
        <v>【49.87】</v>
      </c>
      <c r="CX6" s="21">
        <f>IF(CX7="",NA(),CX7)</f>
        <v>95.16</v>
      </c>
      <c r="CY6" s="21">
        <f t="shared" ref="CY6:DG6" si="11">IF(CY7="",NA(),CY7)</f>
        <v>95.95</v>
      </c>
      <c r="CZ6" s="21">
        <f t="shared" si="11"/>
        <v>94.64</v>
      </c>
      <c r="DA6" s="21">
        <f t="shared" si="11"/>
        <v>94.78</v>
      </c>
      <c r="DB6" s="21">
        <f t="shared" si="11"/>
        <v>94.79</v>
      </c>
      <c r="DC6" s="21">
        <f t="shared" si="11"/>
        <v>84.98</v>
      </c>
      <c r="DD6" s="21">
        <f t="shared" si="11"/>
        <v>90.52</v>
      </c>
      <c r="DE6" s="21">
        <f t="shared" si="11"/>
        <v>90.3</v>
      </c>
      <c r="DF6" s="21">
        <f t="shared" si="11"/>
        <v>90.3</v>
      </c>
      <c r="DG6" s="21">
        <f t="shared" si="11"/>
        <v>90.32</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0.02</v>
      </c>
      <c r="EL6" s="21">
        <f t="shared" si="14"/>
        <v>0.01</v>
      </c>
      <c r="EM6" s="21">
        <f t="shared" si="14"/>
        <v>0.01</v>
      </c>
      <c r="EN6" s="21">
        <f t="shared" si="14"/>
        <v>0.02</v>
      </c>
      <c r="EO6" s="20" t="str">
        <f>IF(EO7="","",IF(EO7="-","【-】","【"&amp;SUBSTITUTE(TEXT(EO7,"#,##0.00"),"-","△")&amp;"】"))</f>
        <v>【0.02】</v>
      </c>
    </row>
    <row r="7" spans="1:145" s="22" customFormat="1" x14ac:dyDescent="0.15">
      <c r="A7" s="14"/>
      <c r="B7" s="23">
        <v>2023</v>
      </c>
      <c r="C7" s="23">
        <v>64033</v>
      </c>
      <c r="D7" s="23">
        <v>47</v>
      </c>
      <c r="E7" s="23">
        <v>17</v>
      </c>
      <c r="F7" s="23">
        <v>5</v>
      </c>
      <c r="G7" s="23">
        <v>0</v>
      </c>
      <c r="H7" s="23" t="s">
        <v>97</v>
      </c>
      <c r="I7" s="23" t="s">
        <v>98</v>
      </c>
      <c r="J7" s="23" t="s">
        <v>99</v>
      </c>
      <c r="K7" s="23" t="s">
        <v>100</v>
      </c>
      <c r="L7" s="23" t="s">
        <v>101</v>
      </c>
      <c r="M7" s="23" t="s">
        <v>102</v>
      </c>
      <c r="N7" s="24" t="s">
        <v>103</v>
      </c>
      <c r="O7" s="24" t="s">
        <v>104</v>
      </c>
      <c r="P7" s="24">
        <v>76.31</v>
      </c>
      <c r="Q7" s="24">
        <v>80.69</v>
      </c>
      <c r="R7" s="24">
        <v>3080</v>
      </c>
      <c r="S7" s="24">
        <v>6398</v>
      </c>
      <c r="T7" s="24">
        <v>329.41</v>
      </c>
      <c r="U7" s="24">
        <v>19.420000000000002</v>
      </c>
      <c r="V7" s="24">
        <v>4837</v>
      </c>
      <c r="W7" s="24">
        <v>4.2</v>
      </c>
      <c r="X7" s="24">
        <v>1151.67</v>
      </c>
      <c r="Y7" s="24">
        <v>41.8</v>
      </c>
      <c r="Z7" s="24">
        <v>42.61</v>
      </c>
      <c r="AA7" s="24">
        <v>39.06</v>
      </c>
      <c r="AB7" s="24">
        <v>40.94</v>
      </c>
      <c r="AC7" s="24">
        <v>37.799999999999997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3261.35</v>
      </c>
      <c r="BG7" s="24">
        <v>3286.47</v>
      </c>
      <c r="BH7" s="24">
        <v>3036.18</v>
      </c>
      <c r="BI7" s="24">
        <v>3051.49</v>
      </c>
      <c r="BJ7" s="24">
        <v>2849.08</v>
      </c>
      <c r="BK7" s="24">
        <v>826.83</v>
      </c>
      <c r="BL7" s="24">
        <v>783.8</v>
      </c>
      <c r="BM7" s="24">
        <v>778.81</v>
      </c>
      <c r="BN7" s="24">
        <v>718.49</v>
      </c>
      <c r="BO7" s="24">
        <v>743.31</v>
      </c>
      <c r="BP7" s="24">
        <v>785.1</v>
      </c>
      <c r="BQ7" s="24">
        <v>85.53</v>
      </c>
      <c r="BR7" s="24">
        <v>76.34</v>
      </c>
      <c r="BS7" s="24">
        <v>85.12</v>
      </c>
      <c r="BT7" s="24">
        <v>72.290000000000006</v>
      </c>
      <c r="BU7" s="24">
        <v>82.86</v>
      </c>
      <c r="BV7" s="24">
        <v>57.31</v>
      </c>
      <c r="BW7" s="24">
        <v>68.11</v>
      </c>
      <c r="BX7" s="24">
        <v>67.23</v>
      </c>
      <c r="BY7" s="24">
        <v>61.82</v>
      </c>
      <c r="BZ7" s="24">
        <v>61.15</v>
      </c>
      <c r="CA7" s="24">
        <v>56.93</v>
      </c>
      <c r="CB7" s="24">
        <v>185.94</v>
      </c>
      <c r="CC7" s="24">
        <v>214.25</v>
      </c>
      <c r="CD7" s="24">
        <v>190.37</v>
      </c>
      <c r="CE7" s="24">
        <v>225.34</v>
      </c>
      <c r="CF7" s="24">
        <v>193.87</v>
      </c>
      <c r="CG7" s="24">
        <v>273.52</v>
      </c>
      <c r="CH7" s="24">
        <v>222.41</v>
      </c>
      <c r="CI7" s="24">
        <v>228.21</v>
      </c>
      <c r="CJ7" s="24">
        <v>246.9</v>
      </c>
      <c r="CK7" s="24">
        <v>250.43</v>
      </c>
      <c r="CL7" s="24">
        <v>271.14999999999998</v>
      </c>
      <c r="CM7" s="24">
        <v>40.43</v>
      </c>
      <c r="CN7" s="24">
        <v>40.43</v>
      </c>
      <c r="CO7" s="24">
        <v>41.9</v>
      </c>
      <c r="CP7" s="24">
        <v>40.93</v>
      </c>
      <c r="CQ7" s="24">
        <v>42.15</v>
      </c>
      <c r="CR7" s="24">
        <v>50.14</v>
      </c>
      <c r="CS7" s="24">
        <v>55.26</v>
      </c>
      <c r="CT7" s="24">
        <v>54.54</v>
      </c>
      <c r="CU7" s="24">
        <v>52.9</v>
      </c>
      <c r="CV7" s="24">
        <v>52.63</v>
      </c>
      <c r="CW7" s="24">
        <v>49.87</v>
      </c>
      <c r="CX7" s="24">
        <v>95.16</v>
      </c>
      <c r="CY7" s="24">
        <v>95.95</v>
      </c>
      <c r="CZ7" s="24">
        <v>94.64</v>
      </c>
      <c r="DA7" s="24">
        <v>94.78</v>
      </c>
      <c r="DB7" s="24">
        <v>94.79</v>
      </c>
      <c r="DC7" s="24">
        <v>84.98</v>
      </c>
      <c r="DD7" s="24">
        <v>90.52</v>
      </c>
      <c r="DE7" s="24">
        <v>90.3</v>
      </c>
      <c r="DF7" s="24">
        <v>90.3</v>
      </c>
      <c r="DG7" s="24">
        <v>90.32</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0.02</v>
      </c>
      <c r="EL7" s="24">
        <v>0.01</v>
      </c>
      <c r="EM7" s="24">
        <v>0.01</v>
      </c>
      <c r="EN7" s="24">
        <v>0.02</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